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templates\"/>
    </mc:Choice>
  </mc:AlternateContent>
  <xr:revisionPtr revIDLastSave="0" documentId="13_ncr:1_{44A6A282-DF78-4884-85A3-4FD82CA4DA11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README" sheetId="1" r:id="rId1"/>
    <sheet name="Dashboard" sheetId="2" r:id="rId2"/>
    <sheet name="Settings" sheetId="3" r:id="rId3"/>
    <sheet name="Student Master" sheetId="4" r:id="rId4"/>
    <sheet name="Marks Entry" sheetId="5" r:id="rId5"/>
    <sheet name="Subject-wise Analysis" sheetId="6" r:id="rId6"/>
    <sheet name="Report Card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" i="7" l="1"/>
  <c r="B6" i="7"/>
  <c r="E5" i="7"/>
  <c r="A2" i="7"/>
  <c r="A1" i="7"/>
  <c r="G12" i="6"/>
  <c r="F12" i="6"/>
  <c r="H12" i="6" s="1"/>
  <c r="E12" i="6"/>
  <c r="D12" i="6"/>
  <c r="C12" i="6"/>
  <c r="B12" i="6"/>
  <c r="G11" i="6"/>
  <c r="F11" i="6"/>
  <c r="E11" i="6"/>
  <c r="D11" i="6"/>
  <c r="C11" i="6"/>
  <c r="G10" i="6"/>
  <c r="F10" i="6"/>
  <c r="H10" i="6" s="1"/>
  <c r="E10" i="6"/>
  <c r="D10" i="6"/>
  <c r="C10" i="6"/>
  <c r="G9" i="6"/>
  <c r="F9" i="6"/>
  <c r="E9" i="6"/>
  <c r="B30" i="2" s="1"/>
  <c r="D9" i="6"/>
  <c r="C9" i="6"/>
  <c r="G8" i="6"/>
  <c r="F8" i="6"/>
  <c r="H8" i="6" s="1"/>
  <c r="E8" i="6"/>
  <c r="D8" i="6"/>
  <c r="C8" i="6"/>
  <c r="B8" i="6"/>
  <c r="G7" i="6"/>
  <c r="F7" i="6"/>
  <c r="H7" i="6" s="1"/>
  <c r="E7" i="6"/>
  <c r="D7" i="6"/>
  <c r="C7" i="6"/>
  <c r="G6" i="6"/>
  <c r="F6" i="6"/>
  <c r="E6" i="6"/>
  <c r="B27" i="2" s="1"/>
  <c r="D6" i="6"/>
  <c r="C6" i="6"/>
  <c r="G5" i="6"/>
  <c r="F5" i="6"/>
  <c r="E5" i="6"/>
  <c r="D5" i="6"/>
  <c r="C5" i="6"/>
  <c r="O66" i="5"/>
  <c r="N66" i="5"/>
  <c r="M66" i="5"/>
  <c r="L66" i="5"/>
  <c r="K66" i="5"/>
  <c r="B66" i="5"/>
  <c r="O65" i="5"/>
  <c r="N65" i="5"/>
  <c r="M65" i="5"/>
  <c r="L65" i="5"/>
  <c r="K65" i="5"/>
  <c r="B65" i="5"/>
  <c r="O64" i="5"/>
  <c r="N64" i="5"/>
  <c r="M64" i="5"/>
  <c r="L64" i="5"/>
  <c r="K64" i="5"/>
  <c r="B64" i="5"/>
  <c r="O63" i="5"/>
  <c r="N63" i="5"/>
  <c r="M63" i="5"/>
  <c r="L63" i="5"/>
  <c r="K63" i="5"/>
  <c r="B63" i="5"/>
  <c r="O62" i="5"/>
  <c r="N62" i="5"/>
  <c r="M62" i="5"/>
  <c r="L62" i="5"/>
  <c r="K62" i="5"/>
  <c r="B62" i="5"/>
  <c r="O61" i="5"/>
  <c r="N61" i="5"/>
  <c r="M61" i="5"/>
  <c r="L61" i="5"/>
  <c r="K61" i="5"/>
  <c r="B61" i="5"/>
  <c r="O60" i="5"/>
  <c r="N60" i="5"/>
  <c r="M60" i="5"/>
  <c r="L60" i="5"/>
  <c r="K60" i="5"/>
  <c r="B60" i="5"/>
  <c r="O59" i="5"/>
  <c r="N59" i="5"/>
  <c r="M59" i="5"/>
  <c r="L59" i="5"/>
  <c r="K59" i="5"/>
  <c r="B59" i="5"/>
  <c r="O58" i="5"/>
  <c r="N58" i="5"/>
  <c r="M58" i="5"/>
  <c r="L58" i="5"/>
  <c r="K58" i="5"/>
  <c r="B58" i="5"/>
  <c r="O57" i="5"/>
  <c r="N57" i="5"/>
  <c r="M57" i="5"/>
  <c r="L57" i="5"/>
  <c r="K57" i="5"/>
  <c r="B57" i="5"/>
  <c r="O56" i="5"/>
  <c r="N56" i="5"/>
  <c r="M56" i="5"/>
  <c r="L56" i="5"/>
  <c r="K56" i="5"/>
  <c r="B56" i="5"/>
  <c r="O55" i="5"/>
  <c r="N55" i="5"/>
  <c r="M55" i="5"/>
  <c r="L55" i="5"/>
  <c r="K55" i="5"/>
  <c r="B55" i="5"/>
  <c r="O54" i="5"/>
  <c r="N54" i="5"/>
  <c r="M54" i="5"/>
  <c r="L54" i="5"/>
  <c r="K54" i="5"/>
  <c r="B54" i="5"/>
  <c r="O53" i="5"/>
  <c r="N53" i="5"/>
  <c r="M53" i="5"/>
  <c r="L53" i="5"/>
  <c r="K53" i="5"/>
  <c r="B53" i="5"/>
  <c r="O52" i="5"/>
  <c r="N52" i="5"/>
  <c r="M52" i="5"/>
  <c r="L52" i="5"/>
  <c r="K52" i="5"/>
  <c r="B52" i="5"/>
  <c r="O51" i="5"/>
  <c r="N51" i="5"/>
  <c r="M51" i="5"/>
  <c r="L51" i="5"/>
  <c r="K51" i="5"/>
  <c r="B51" i="5"/>
  <c r="O50" i="5"/>
  <c r="N50" i="5"/>
  <c r="M50" i="5"/>
  <c r="L50" i="5"/>
  <c r="K50" i="5"/>
  <c r="B50" i="5"/>
  <c r="O49" i="5"/>
  <c r="N49" i="5"/>
  <c r="M49" i="5"/>
  <c r="L49" i="5"/>
  <c r="K49" i="5"/>
  <c r="B49" i="5"/>
  <c r="O48" i="5"/>
  <c r="N48" i="5"/>
  <c r="M48" i="5"/>
  <c r="L48" i="5"/>
  <c r="K48" i="5"/>
  <c r="B48" i="5"/>
  <c r="O47" i="5"/>
  <c r="N47" i="5"/>
  <c r="M47" i="5"/>
  <c r="L47" i="5"/>
  <c r="K47" i="5"/>
  <c r="B47" i="5"/>
  <c r="O46" i="5"/>
  <c r="N46" i="5"/>
  <c r="M46" i="5"/>
  <c r="L46" i="5"/>
  <c r="K46" i="5"/>
  <c r="B46" i="5"/>
  <c r="O45" i="5"/>
  <c r="N45" i="5"/>
  <c r="M45" i="5"/>
  <c r="L45" i="5"/>
  <c r="K45" i="5"/>
  <c r="B45" i="5"/>
  <c r="O44" i="5"/>
  <c r="N44" i="5"/>
  <c r="M44" i="5"/>
  <c r="L44" i="5"/>
  <c r="K44" i="5"/>
  <c r="B44" i="5"/>
  <c r="O43" i="5"/>
  <c r="N43" i="5"/>
  <c r="M43" i="5"/>
  <c r="L43" i="5"/>
  <c r="K43" i="5"/>
  <c r="B43" i="5"/>
  <c r="O42" i="5"/>
  <c r="N42" i="5"/>
  <c r="M42" i="5"/>
  <c r="L42" i="5"/>
  <c r="K42" i="5"/>
  <c r="B42" i="5"/>
  <c r="O41" i="5"/>
  <c r="N41" i="5"/>
  <c r="M41" i="5"/>
  <c r="L41" i="5"/>
  <c r="K41" i="5"/>
  <c r="B41" i="5"/>
  <c r="O40" i="5"/>
  <c r="N40" i="5"/>
  <c r="M40" i="5"/>
  <c r="L40" i="5"/>
  <c r="K40" i="5"/>
  <c r="B40" i="5"/>
  <c r="O39" i="5"/>
  <c r="N39" i="5"/>
  <c r="M39" i="5"/>
  <c r="L39" i="5"/>
  <c r="K39" i="5"/>
  <c r="B39" i="5"/>
  <c r="O38" i="5"/>
  <c r="N38" i="5"/>
  <c r="M38" i="5"/>
  <c r="L38" i="5"/>
  <c r="K38" i="5"/>
  <c r="B38" i="5"/>
  <c r="O37" i="5"/>
  <c r="N37" i="5"/>
  <c r="M37" i="5"/>
  <c r="L37" i="5"/>
  <c r="K37" i="5"/>
  <c r="B37" i="5"/>
  <c r="O36" i="5"/>
  <c r="N36" i="5"/>
  <c r="M36" i="5"/>
  <c r="L36" i="5"/>
  <c r="K36" i="5"/>
  <c r="B36" i="5"/>
  <c r="O35" i="5"/>
  <c r="N35" i="5"/>
  <c r="M35" i="5"/>
  <c r="L35" i="5"/>
  <c r="K35" i="5"/>
  <c r="B35" i="5"/>
  <c r="O34" i="5"/>
  <c r="N34" i="5"/>
  <c r="M34" i="5"/>
  <c r="L34" i="5"/>
  <c r="K34" i="5"/>
  <c r="B34" i="5"/>
  <c r="O33" i="5"/>
  <c r="N33" i="5"/>
  <c r="M33" i="5"/>
  <c r="L33" i="5"/>
  <c r="K33" i="5"/>
  <c r="B33" i="5"/>
  <c r="O32" i="5"/>
  <c r="N32" i="5"/>
  <c r="M32" i="5"/>
  <c r="L32" i="5"/>
  <c r="K32" i="5"/>
  <c r="B32" i="5"/>
  <c r="O31" i="5"/>
  <c r="N31" i="5"/>
  <c r="M31" i="5"/>
  <c r="L31" i="5"/>
  <c r="K31" i="5"/>
  <c r="B31" i="5"/>
  <c r="O30" i="5"/>
  <c r="N30" i="5"/>
  <c r="M30" i="5"/>
  <c r="L30" i="5"/>
  <c r="K30" i="5"/>
  <c r="B30" i="5"/>
  <c r="O29" i="5"/>
  <c r="N29" i="5"/>
  <c r="M29" i="5"/>
  <c r="L29" i="5"/>
  <c r="K29" i="5"/>
  <c r="B29" i="5"/>
  <c r="O28" i="5"/>
  <c r="N28" i="5"/>
  <c r="M28" i="5"/>
  <c r="L28" i="5"/>
  <c r="K28" i="5"/>
  <c r="B28" i="5"/>
  <c r="O27" i="5"/>
  <c r="N27" i="5"/>
  <c r="M27" i="5"/>
  <c r="L27" i="5"/>
  <c r="K27" i="5"/>
  <c r="B27" i="5"/>
  <c r="O26" i="5"/>
  <c r="N26" i="5"/>
  <c r="M26" i="5"/>
  <c r="L26" i="5"/>
  <c r="K26" i="5"/>
  <c r="B26" i="5"/>
  <c r="O25" i="5"/>
  <c r="N25" i="5"/>
  <c r="M25" i="5"/>
  <c r="L25" i="5"/>
  <c r="K25" i="5"/>
  <c r="B25" i="5"/>
  <c r="O24" i="5"/>
  <c r="N24" i="5"/>
  <c r="M24" i="5"/>
  <c r="L24" i="5"/>
  <c r="K24" i="5"/>
  <c r="B24" i="5"/>
  <c r="O23" i="5"/>
  <c r="N23" i="5"/>
  <c r="M23" i="5"/>
  <c r="L23" i="5"/>
  <c r="K23" i="5"/>
  <c r="B23" i="5"/>
  <c r="O22" i="5"/>
  <c r="N22" i="5"/>
  <c r="M22" i="5"/>
  <c r="L22" i="5"/>
  <c r="K22" i="5"/>
  <c r="B22" i="5"/>
  <c r="O21" i="5"/>
  <c r="N21" i="5"/>
  <c r="M21" i="5"/>
  <c r="L21" i="5"/>
  <c r="K21" i="5"/>
  <c r="B21" i="5"/>
  <c r="O20" i="5"/>
  <c r="N20" i="5"/>
  <c r="M20" i="5"/>
  <c r="L20" i="5"/>
  <c r="K20" i="5"/>
  <c r="B20" i="5"/>
  <c r="O19" i="5"/>
  <c r="N19" i="5"/>
  <c r="M19" i="5"/>
  <c r="L19" i="5"/>
  <c r="K19" i="5"/>
  <c r="B19" i="5"/>
  <c r="O18" i="5"/>
  <c r="N18" i="5"/>
  <c r="M18" i="5"/>
  <c r="L18" i="5"/>
  <c r="K18" i="5"/>
  <c r="B18" i="5"/>
  <c r="O17" i="5"/>
  <c r="N17" i="5"/>
  <c r="M17" i="5"/>
  <c r="L17" i="5"/>
  <c r="K17" i="5"/>
  <c r="B17" i="5"/>
  <c r="O16" i="5"/>
  <c r="N16" i="5"/>
  <c r="M16" i="5"/>
  <c r="L16" i="5"/>
  <c r="K16" i="5"/>
  <c r="B16" i="5"/>
  <c r="O15" i="5"/>
  <c r="N15" i="5"/>
  <c r="M15" i="5"/>
  <c r="L15" i="5"/>
  <c r="K15" i="5"/>
  <c r="B15" i="5"/>
  <c r="O14" i="5"/>
  <c r="N14" i="5"/>
  <c r="M14" i="5"/>
  <c r="L14" i="5"/>
  <c r="K14" i="5"/>
  <c r="B14" i="5"/>
  <c r="O13" i="5"/>
  <c r="N13" i="5"/>
  <c r="M13" i="5"/>
  <c r="L13" i="5"/>
  <c r="K13" i="5"/>
  <c r="B13" i="5"/>
  <c r="O12" i="5"/>
  <c r="N12" i="5"/>
  <c r="M12" i="5"/>
  <c r="L12" i="5"/>
  <c r="K12" i="5"/>
  <c r="B12" i="5"/>
  <c r="O11" i="5"/>
  <c r="N11" i="5"/>
  <c r="M11" i="5"/>
  <c r="L11" i="5"/>
  <c r="K11" i="5"/>
  <c r="B11" i="5"/>
  <c r="O10" i="5"/>
  <c r="N10" i="5"/>
  <c r="M10" i="5"/>
  <c r="L10" i="5"/>
  <c r="K10" i="5"/>
  <c r="B10" i="5"/>
  <c r="O9" i="5"/>
  <c r="N9" i="5"/>
  <c r="M9" i="5"/>
  <c r="L9" i="5"/>
  <c r="K9" i="5"/>
  <c r="B9" i="5"/>
  <c r="N8" i="5"/>
  <c r="K8" i="5"/>
  <c r="L8" i="5" s="1"/>
  <c r="M8" i="5" s="1"/>
  <c r="B8" i="5"/>
  <c r="K7" i="5"/>
  <c r="B18" i="7" s="1"/>
  <c r="B7" i="5"/>
  <c r="J6" i="5"/>
  <c r="B16" i="7" s="1"/>
  <c r="I6" i="5"/>
  <c r="B11" i="6" s="1"/>
  <c r="H6" i="5"/>
  <c r="B10" i="6" s="1"/>
  <c r="G6" i="5"/>
  <c r="A13" i="7" s="1"/>
  <c r="F6" i="5"/>
  <c r="B12" i="7" s="1"/>
  <c r="E6" i="5"/>
  <c r="B7" i="6" s="1"/>
  <c r="D6" i="5"/>
  <c r="B6" i="6" s="1"/>
  <c r="C6" i="5"/>
  <c r="A9" i="7" s="1"/>
  <c r="J5" i="5"/>
  <c r="I5" i="5"/>
  <c r="H5" i="5"/>
  <c r="G5" i="5"/>
  <c r="F5" i="5"/>
  <c r="E5" i="5"/>
  <c r="D5" i="5"/>
  <c r="C5" i="5"/>
  <c r="N7" i="5" s="1"/>
  <c r="J4" i="5"/>
  <c r="I4" i="5"/>
  <c r="H4" i="5"/>
  <c r="G4" i="5"/>
  <c r="F4" i="5"/>
  <c r="E4" i="5"/>
  <c r="L7" i="5" s="1"/>
  <c r="D4" i="5"/>
  <c r="C4" i="5"/>
  <c r="B33" i="2"/>
  <c r="B32" i="2"/>
  <c r="B31" i="2"/>
  <c r="B29" i="2"/>
  <c r="B28" i="2"/>
  <c r="B26" i="2"/>
  <c r="A22" i="2"/>
  <c r="A21" i="2"/>
  <c r="A20" i="2"/>
  <c r="A19" i="2"/>
  <c r="A18" i="2"/>
  <c r="A17" i="2"/>
  <c r="A16" i="2"/>
  <c r="B6" i="2"/>
  <c r="H5" i="6" l="1"/>
  <c r="O8" i="5"/>
  <c r="H6" i="6"/>
  <c r="H9" i="6"/>
  <c r="H11" i="6"/>
  <c r="B7" i="2"/>
  <c r="B8" i="2"/>
  <c r="B21" i="7"/>
  <c r="D9" i="7"/>
  <c r="C9" i="7"/>
  <c r="E9" i="7" s="1"/>
  <c r="D13" i="7"/>
  <c r="C13" i="7"/>
  <c r="E13" i="7" s="1"/>
  <c r="B16" i="2"/>
  <c r="B21" i="2"/>
  <c r="B11" i="2"/>
  <c r="B10" i="2"/>
  <c r="M7" i="5"/>
  <c r="B20" i="7" s="1"/>
  <c r="B9" i="2"/>
  <c r="B19" i="7"/>
  <c r="B9" i="7"/>
  <c r="A10" i="7"/>
  <c r="B13" i="7"/>
  <c r="A14" i="7"/>
  <c r="B10" i="7"/>
  <c r="A11" i="7"/>
  <c r="B14" i="7"/>
  <c r="A15" i="7"/>
  <c r="A5" i="6"/>
  <c r="A26" i="2" s="1"/>
  <c r="A6" i="6"/>
  <c r="A27" i="2" s="1"/>
  <c r="A7" i="6"/>
  <c r="A28" i="2" s="1"/>
  <c r="A8" i="6"/>
  <c r="A29" i="2" s="1"/>
  <c r="A9" i="6"/>
  <c r="A30" i="2" s="1"/>
  <c r="A10" i="6"/>
  <c r="A31" i="2" s="1"/>
  <c r="A11" i="6"/>
  <c r="A32" i="2" s="1"/>
  <c r="A12" i="6"/>
  <c r="A33" i="2" s="1"/>
  <c r="B11" i="7"/>
  <c r="A12" i="7"/>
  <c r="B15" i="7"/>
  <c r="A16" i="7"/>
  <c r="O7" i="5"/>
  <c r="B22" i="7" s="1"/>
  <c r="B5" i="6"/>
  <c r="B9" i="6"/>
  <c r="B18" i="2" l="1"/>
  <c r="B19" i="2"/>
  <c r="D12" i="7"/>
  <c r="C12" i="7"/>
  <c r="E12" i="7" s="1"/>
  <c r="C11" i="7"/>
  <c r="E11" i="7" s="1"/>
  <c r="D11" i="7"/>
  <c r="D10" i="7"/>
  <c r="C10" i="7"/>
  <c r="E10" i="7" s="1"/>
  <c r="B17" i="2"/>
  <c r="D16" i="7"/>
  <c r="C16" i="7"/>
  <c r="E16" i="7" s="1"/>
  <c r="C15" i="7"/>
  <c r="E15" i="7" s="1"/>
  <c r="D15" i="7"/>
  <c r="D14" i="7"/>
  <c r="C14" i="7"/>
  <c r="E14" i="7" s="1"/>
  <c r="B20" i="2"/>
  <c r="B22" i="2"/>
</calcChain>
</file>

<file path=xl/sharedStrings.xml><?xml version="1.0" encoding="utf-8"?>
<sst xmlns="http://schemas.openxmlformats.org/spreadsheetml/2006/main" count="137" uniqueCount="117">
  <si>
    <t>School Marks &amp; Grading Automation</t>
  </si>
  <si>
    <t>How to use this workbook</t>
  </si>
  <si>
    <t>Sheet</t>
  </si>
  <si>
    <t>Purpose</t>
  </si>
  <si>
    <t>What to enter</t>
  </si>
  <si>
    <t>Settings</t>
  </si>
  <si>
    <t>School details, subject list, max/pass marks, grade boundaries</t>
  </si>
  <si>
    <t>Fill this in FIRST — everything else reads from here.</t>
  </si>
  <si>
    <t>Student Master</t>
  </si>
  <si>
    <t>Roll number, name, and basic details of every student</t>
  </si>
  <si>
    <t>One row per student.</t>
  </si>
  <si>
    <t>Marks Entry</t>
  </si>
  <si>
    <t>Enter marks obtained in every subject</t>
  </si>
  <si>
    <t>One row per student. Total, %, Grade, Result, Rank calculate automatically.</t>
  </si>
  <si>
    <t>Subject-wise Analysis</t>
  </si>
  <si>
    <t>Auto-computed subject performance</t>
  </si>
  <si>
    <t>Nothing to enter — pulls from Marks Entry.</t>
  </si>
  <si>
    <t>Report Card</t>
  </si>
  <si>
    <t>Printable single-student report card</t>
  </si>
  <si>
    <t>Type a Roll No in the yellow cell — the whole card updates.</t>
  </si>
  <si>
    <t>Dashboard</t>
  </si>
  <si>
    <t>Class-level summary and charts</t>
  </si>
  <si>
    <t>Nothing to enter — updates automatically.</t>
  </si>
  <si>
    <t>Legend:</t>
  </si>
  <si>
    <t xml:space="preserve">  Blue text = cell you fill in</t>
  </si>
  <si>
    <t xml:space="preserve">  Black text = formula, do not overwrite</t>
  </si>
  <si>
    <t xml:space="preserve">  Yellow fill = key input cell</t>
  </si>
  <si>
    <t>Getting started:</t>
  </si>
  <si>
    <t xml:space="preserve">  1. Open 'Settings' — enter school name, class, up to 8 subjects with their max &amp; pass marks, and grade boundaries.</t>
  </si>
  <si>
    <t xml:space="preserve">  2. Add every student to 'Student Master'.</t>
  </si>
  <si>
    <t xml:space="preserve">  3. Enter marks in 'Marks Entry' — Total, Percentage, Grade, Result and Rank calculate instantly.</t>
  </si>
  <si>
    <t xml:space="preserve">  4. Check 'Subject-wise Analysis' for subject toppers, class average, and pass rate per subject.</t>
  </si>
  <si>
    <t xml:space="preserve">  5. Type any Roll No into 'Report Card' to generate a printable card for that student.</t>
  </si>
  <si>
    <t xml:space="preserve">  6. Open 'Dashboard' for the whole-class picture with charts.</t>
  </si>
  <si>
    <t>Class Dashboard</t>
  </si>
  <si>
    <t>Live summary — updates automatically as you fill the other sheets.</t>
  </si>
  <si>
    <t>Key Metrics</t>
  </si>
  <si>
    <t>Total Students</t>
  </si>
  <si>
    <t>Students Passed</t>
  </si>
  <si>
    <t>Students Failed</t>
  </si>
  <si>
    <t>Class Average %</t>
  </si>
  <si>
    <t>Highest Scorer</t>
  </si>
  <si>
    <t>Top Score %</t>
  </si>
  <si>
    <t>Grade Distribution</t>
  </si>
  <si>
    <t>Grade</t>
  </si>
  <si>
    <t>Students</t>
  </si>
  <si>
    <t>Subject-wise Class Average</t>
  </si>
  <si>
    <t>Subject</t>
  </si>
  <si>
    <t>Average</t>
  </si>
  <si>
    <t>Fill this sheet first. Every other sheet reads from here.</t>
  </si>
  <si>
    <t>School Name</t>
  </si>
  <si>
    <t>Sunrise Public School</t>
  </si>
  <si>
    <t>Academic Year</t>
  </si>
  <si>
    <t>2026-27</t>
  </si>
  <si>
    <t>Class &amp; Section</t>
  </si>
  <si>
    <t>Grade 8 - A</t>
  </si>
  <si>
    <t>Exam / Term Name</t>
  </si>
  <si>
    <t>Term 1 Examination</t>
  </si>
  <si>
    <t>Subject Setup</t>
  </si>
  <si>
    <t>Subject Name</t>
  </si>
  <si>
    <t>Max Marks</t>
  </si>
  <si>
    <t>Pass Marks</t>
  </si>
  <si>
    <t>English</t>
  </si>
  <si>
    <t>Mathematics</t>
  </si>
  <si>
    <t>Science</t>
  </si>
  <si>
    <t>Social Science</t>
  </si>
  <si>
    <t>Second Language</t>
  </si>
  <si>
    <t>Computer Science</t>
  </si>
  <si>
    <t>Grade Boundaries</t>
  </si>
  <si>
    <t>Min % (inclusive)</t>
  </si>
  <si>
    <t>Remark</t>
  </si>
  <si>
    <t>A+</t>
  </si>
  <si>
    <t>Outstanding</t>
  </si>
  <si>
    <t>A</t>
  </si>
  <si>
    <t>Excellent</t>
  </si>
  <si>
    <t>B+</t>
  </si>
  <si>
    <t>Very Good</t>
  </si>
  <si>
    <t>B</t>
  </si>
  <si>
    <t>Good</t>
  </si>
  <si>
    <t>C</t>
  </si>
  <si>
    <t>Satisfactory</t>
  </si>
  <si>
    <t>D</t>
  </si>
  <si>
    <t>Needs Improvement</t>
  </si>
  <si>
    <t>F</t>
  </si>
  <si>
    <t>Fail</t>
  </si>
  <si>
    <t>One row per student. Roll No must be unique — it links to every other sheet.</t>
  </si>
  <si>
    <t>Roll No</t>
  </si>
  <si>
    <t>Student Name</t>
  </si>
  <si>
    <t>Gender</t>
  </si>
  <si>
    <t>Date of Birth</t>
  </si>
  <si>
    <t>Parent Contact</t>
  </si>
  <si>
    <t>Aditya Sharma</t>
  </si>
  <si>
    <t>M</t>
  </si>
  <si>
    <t>9876543210</t>
  </si>
  <si>
    <t>Enter marks for each student. Total, %, Grade, Result and Rank calculate automatically.</t>
  </si>
  <si>
    <t>Total</t>
  </si>
  <si>
    <t>Percentage</t>
  </si>
  <si>
    <t>Result</t>
  </si>
  <si>
    <t>Rank</t>
  </si>
  <si>
    <t>Fully automatic — pulls live from 'Marks Entry'.</t>
  </si>
  <si>
    <t>Highest Score</t>
  </si>
  <si>
    <t>Lowest Score</t>
  </si>
  <si>
    <t>Class Average</t>
  </si>
  <si>
    <t>Pass %</t>
  </si>
  <si>
    <t>STUDENT REPORT CARD</t>
  </si>
  <si>
    <t>Enter Roll No:</t>
  </si>
  <si>
    <t>Student Name:</t>
  </si>
  <si>
    <t>Gender:</t>
  </si>
  <si>
    <t>Date of Birth:</t>
  </si>
  <si>
    <t>Marks Obtained</t>
  </si>
  <si>
    <t>Total Marks</t>
  </si>
  <si>
    <t>Overall Grade</t>
  </si>
  <si>
    <t>Overall Result</t>
  </si>
  <si>
    <t>Class Rank</t>
  </si>
  <si>
    <t>Class Teacher's Signature: ______________________</t>
  </si>
  <si>
    <t>Principal's Signature: ______________________</t>
  </si>
  <si>
    <t>Anu Mohit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</si>
</sst>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%"/>
    <numFmt numFmtId="165" formatCode="dd\-mmm\-yyyy"/>
    <numFmt numFmtId="166" formatCode="0.0\%"/>
  </numFmts>
  <fonts count="15" x14ac:knownFonts="1">
    <font>
      <sz val="11"/>
      <color theme="1"/>
      <name val="Calibri"/>
      <family val="2"/>
      <charset val="1"/>
    </font>
    <font>
      <b/>
      <sz val="16"/>
      <color rgb="FF1F3864"/>
      <name val="Arial"/>
      <charset val="1"/>
    </font>
    <font>
      <i/>
      <sz val="10"/>
      <color rgb="FF595959"/>
      <name val="Arial"/>
      <charset val="1"/>
    </font>
    <font>
      <b/>
      <sz val="11"/>
      <color rgb="FFFFFFFF"/>
      <name val="Arial"/>
      <charset val="1"/>
    </font>
    <font>
      <b/>
      <sz val="11"/>
      <name val="Arial"/>
      <charset val="1"/>
    </font>
    <font>
      <sz val="11"/>
      <name val="Arial"/>
      <charset val="1"/>
    </font>
    <font>
      <b/>
      <sz val="13"/>
      <color rgb="FF1F3864"/>
      <name val="Arial"/>
      <charset val="1"/>
    </font>
    <font>
      <sz val="11"/>
      <color rgb="FF000000"/>
      <name val="Arial"/>
      <charset val="1"/>
    </font>
    <font>
      <sz val="11"/>
      <color rgb="FF0000FF"/>
      <name val="Arial"/>
      <charset val="1"/>
    </font>
    <font>
      <i/>
      <sz val="9"/>
      <color rgb="FF808080"/>
      <name val="Arial"/>
      <charset val="1"/>
    </font>
    <font>
      <b/>
      <sz val="18"/>
      <color rgb="FF1F3864"/>
      <name val="Arial"/>
      <charset val="1"/>
    </font>
    <font>
      <i/>
      <sz val="11"/>
      <color rgb="FF595959"/>
      <name val="Arial"/>
      <charset val="1"/>
    </font>
    <font>
      <b/>
      <sz val="13"/>
      <color rgb="FFFFFFFF"/>
      <name val="Arial"/>
      <charset val="1"/>
    </font>
    <font>
      <b/>
      <sz val="12"/>
      <color rgb="FF0000FF"/>
      <name val="Arial"/>
      <charset val="1"/>
    </font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0">
    <xf numFmtId="0" fontId="0" fillId="0" borderId="0" xfId="0"/>
    <xf numFmtId="165" fontId="0" fillId="0" borderId="0" xfId="0" applyNumberFormat="1"/>
    <xf numFmtId="0" fontId="7" fillId="0" borderId="0" xfId="0" applyFont="1"/>
    <xf numFmtId="0" fontId="12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4" borderId="2" xfId="0" applyFont="1" applyFill="1" applyBorder="1"/>
    <xf numFmtId="0" fontId="2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3" borderId="1" xfId="0" applyFont="1" applyFill="1" applyBorder="1"/>
    <xf numFmtId="164" fontId="7" fillId="3" borderId="1" xfId="0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165" fontId="8" fillId="0" borderId="1" xfId="0" applyNumberFormat="1" applyFont="1" applyBorder="1"/>
    <xf numFmtId="0" fontId="9" fillId="0" borderId="0" xfId="0" applyFont="1"/>
    <xf numFmtId="0" fontId="9" fillId="3" borderId="0" xfId="0" applyFont="1" applyFill="1"/>
    <xf numFmtId="166" fontId="7" fillId="3" borderId="1" xfId="0" applyNumberFormat="1" applyFont="1" applyFill="1" applyBorder="1"/>
    <xf numFmtId="0" fontId="13" fillId="4" borderId="1" xfId="0" applyFont="1" applyFill="1" applyBorder="1"/>
    <xf numFmtId="0" fontId="7" fillId="0" borderId="1" xfId="0" applyFont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0" fontId="14" fillId="0" borderId="0" xfId="0" applyFont="1"/>
  </cellXfs>
  <cellStyles count="1">
    <cellStyle name="Normal" xfId="0" builtinId="0"/>
  </cellStyles>
  <dxfs count="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4F81BD"/>
      <rgbColor rgb="FFBFBFBF"/>
      <rgbColor rgb="FF808080"/>
      <rgbColor rgb="FF93A9CE"/>
      <rgbColor rgb="FFAB4744"/>
      <rgbColor rgb="FFFFF2CC"/>
      <rgbColor rgb="FFF2F2F2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4672A8"/>
      <rgbColor rgb="FF33CCCC"/>
      <rgbColor rgb="FF99CC00"/>
      <rgbColor rgb="FFFFCC00"/>
      <rgbColor rgb="FFFF9900"/>
      <rgbColor rgb="FFFF6600"/>
      <rgbColor rgb="FF725990"/>
      <rgbColor rgb="FF878787"/>
      <rgbColor rgb="FF1F3864"/>
      <rgbColor rgb="FF4299B0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IN" sz="1800" b="1" strike="noStrike" spc="-1">
                <a:solidFill>
                  <a:srgbClr val="000000"/>
                </a:solidFill>
                <a:latin typeface="Calibri"/>
              </a:rPr>
              <a:t>Subject-wise Class Average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Dashboard!$B$25</c:f>
              <c:strCache>
                <c:ptCount val="1"/>
                <c:pt idx="0">
                  <c:v>Average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Dashboard!$A$26:$A$33</c:f>
              <c:strCache>
                <c:ptCount val="6"/>
                <c:pt idx="0">
                  <c:v>English</c:v>
                </c:pt>
                <c:pt idx="1">
                  <c:v>Mathematics</c:v>
                </c:pt>
                <c:pt idx="2">
                  <c:v>Science</c:v>
                </c:pt>
                <c:pt idx="3">
                  <c:v>Social Science</c:v>
                </c:pt>
                <c:pt idx="4">
                  <c:v>Second Language</c:v>
                </c:pt>
                <c:pt idx="5">
                  <c:v>Computer Science</c:v>
                </c:pt>
              </c:strCache>
            </c:strRef>
          </c:cat>
          <c:val>
            <c:numRef>
              <c:f>Dashboard!$B$26:$B$33</c:f>
              <c:numCache>
                <c:formatCode>General</c:formatCode>
                <c:ptCount val="8"/>
                <c:pt idx="0">
                  <c:v>89</c:v>
                </c:pt>
                <c:pt idx="1">
                  <c:v>93</c:v>
                </c:pt>
                <c:pt idx="2">
                  <c:v>86</c:v>
                </c:pt>
                <c:pt idx="3">
                  <c:v>88.5</c:v>
                </c:pt>
                <c:pt idx="4">
                  <c:v>93</c:v>
                </c:pt>
                <c:pt idx="5">
                  <c:v>97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3-46A5-9305-9F8F68435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953867"/>
        <c:axId val="53684821"/>
      </c:barChart>
      <c:catAx>
        <c:axId val="669538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3684821"/>
        <c:crosses val="autoZero"/>
        <c:auto val="1"/>
        <c:lblAlgn val="ctr"/>
        <c:lblOffset val="100"/>
        <c:noMultiLvlLbl val="0"/>
      </c:catAx>
      <c:valAx>
        <c:axId val="5368482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IN" sz="1000" b="1" strike="noStrike" spc="-1">
                    <a:solidFill>
                      <a:srgbClr val="000000"/>
                    </a:solidFill>
                    <a:latin typeface="Calibri"/>
                  </a:rPr>
                  <a:t>Average Marks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695386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IN" sz="1800" b="1" strike="noStrike" spc="-1">
                <a:solidFill>
                  <a:srgbClr val="000000"/>
                </a:solidFill>
                <a:latin typeface="Calibri"/>
              </a:rPr>
              <a:t>Grade Distribution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Dashboard!$B$15</c:f>
              <c:strCache>
                <c:ptCount val="1"/>
                <c:pt idx="0">
                  <c:v>Students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672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3ABC-4F85-9998-8BBF9E77D1DF}"/>
              </c:ext>
            </c:extLst>
          </c:dPt>
          <c:dPt>
            <c:idx val="1"/>
            <c:bubble3D val="0"/>
            <c:spPr>
              <a:solidFill>
                <a:srgbClr val="AB47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3ABC-4F85-9998-8BBF9E77D1DF}"/>
              </c:ext>
            </c:extLst>
          </c:dPt>
          <c:dPt>
            <c:idx val="2"/>
            <c:bubble3D val="0"/>
            <c:spPr>
              <a:solidFill>
                <a:srgbClr val="8AA64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3ABC-4F85-9998-8BBF9E77D1DF}"/>
              </c:ext>
            </c:extLst>
          </c:dPt>
          <c:dPt>
            <c:idx val="3"/>
            <c:bubble3D val="0"/>
            <c:spPr>
              <a:solidFill>
                <a:srgbClr val="72599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3ABC-4F85-9998-8BBF9E77D1DF}"/>
              </c:ext>
            </c:extLst>
          </c:dPt>
          <c:dPt>
            <c:idx val="4"/>
            <c:bubble3D val="0"/>
            <c:spPr>
              <a:solidFill>
                <a:srgbClr val="4299B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3ABC-4F85-9998-8BBF9E77D1DF}"/>
              </c:ext>
            </c:extLst>
          </c:dPt>
          <c:dPt>
            <c:idx val="5"/>
            <c:bubble3D val="0"/>
            <c:spPr>
              <a:solidFill>
                <a:srgbClr val="DC85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3ABC-4F85-9998-8BBF9E77D1DF}"/>
              </c:ext>
            </c:extLst>
          </c:dPt>
          <c:dPt>
            <c:idx val="6"/>
            <c:bubble3D val="0"/>
            <c:spPr>
              <a:solidFill>
                <a:srgbClr val="93A9C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3ABC-4F85-9998-8BBF9E77D1DF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3ABC-4F85-9998-8BBF9E77D1DF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3ABC-4F85-9998-8BBF9E77D1DF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3ABC-4F85-9998-8BBF9E77D1DF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3ABC-4F85-9998-8BBF9E77D1DF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3ABC-4F85-9998-8BBF9E77D1DF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3ABC-4F85-9998-8BBF9E77D1DF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3ABC-4F85-9998-8BBF9E77D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Dashboard!$A$16:$A$22</c:f>
              <c:strCache>
                <c:ptCount val="7"/>
                <c:pt idx="0">
                  <c:v>A+</c:v>
                </c:pt>
                <c:pt idx="1">
                  <c:v>A</c:v>
                </c:pt>
                <c:pt idx="2">
                  <c:v>B+</c:v>
                </c:pt>
                <c:pt idx="3">
                  <c:v>B</c:v>
                </c:pt>
                <c:pt idx="4">
                  <c:v>C</c:v>
                </c:pt>
                <c:pt idx="5">
                  <c:v>D</c:v>
                </c:pt>
                <c:pt idx="6">
                  <c:v>F</c:v>
                </c:pt>
              </c:strCache>
            </c:strRef>
          </c:cat>
          <c:val>
            <c:numRef>
              <c:f>Dashboard!$B$16:$B$22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BC-4F85-9998-8BBF9E77D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13</xdr:col>
      <xdr:colOff>4680</xdr:colOff>
      <xdr:row>20</xdr:row>
      <xdr:rowOff>162720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21</xdr:row>
      <xdr:rowOff>161280</xdr:rowOff>
    </xdr:from>
    <xdr:to>
      <xdr:col>13</xdr:col>
      <xdr:colOff>4680</xdr:colOff>
      <xdr:row>38</xdr:row>
      <xdr:rowOff>147960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zoomScaleNormal="100" workbookViewId="0">
      <selection sqref="A1:F1"/>
    </sheetView>
  </sheetViews>
  <sheetFormatPr defaultColWidth="8.7109375" defaultRowHeight="15" x14ac:dyDescent="0.25"/>
  <cols>
    <col min="1" max="1" width="22" customWidth="1"/>
    <col min="2" max="3" width="46" customWidth="1"/>
  </cols>
  <sheetData>
    <row r="1" spans="1:6" ht="25.5" customHeight="1" x14ac:dyDescent="0.3">
      <c r="A1" s="8" t="s">
        <v>0</v>
      </c>
      <c r="B1" s="8"/>
      <c r="C1" s="8"/>
      <c r="D1" s="8"/>
      <c r="E1" s="8"/>
      <c r="F1" s="8"/>
    </row>
    <row r="2" spans="1:6" ht="15.75" customHeight="1" x14ac:dyDescent="0.25">
      <c r="A2" s="7" t="s">
        <v>1</v>
      </c>
      <c r="B2" s="7"/>
      <c r="C2" s="7"/>
      <c r="D2" s="7"/>
      <c r="E2" s="7"/>
      <c r="F2" s="7"/>
    </row>
    <row r="4" spans="1:6" ht="30" customHeight="1" x14ac:dyDescent="0.25">
      <c r="A4" s="9" t="s">
        <v>2</v>
      </c>
      <c r="B4" s="9" t="s">
        <v>3</v>
      </c>
      <c r="C4" s="9" t="s">
        <v>4</v>
      </c>
    </row>
    <row r="5" spans="1:6" ht="30" customHeight="1" x14ac:dyDescent="0.25">
      <c r="A5" s="10" t="s">
        <v>5</v>
      </c>
      <c r="B5" s="11" t="s">
        <v>6</v>
      </c>
      <c r="C5" s="11" t="s">
        <v>7</v>
      </c>
    </row>
    <row r="6" spans="1:6" ht="30" customHeight="1" x14ac:dyDescent="0.25">
      <c r="A6" s="12" t="s">
        <v>8</v>
      </c>
      <c r="B6" s="13" t="s">
        <v>9</v>
      </c>
      <c r="C6" s="13" t="s">
        <v>10</v>
      </c>
    </row>
    <row r="7" spans="1:6" ht="30" customHeight="1" x14ac:dyDescent="0.25">
      <c r="A7" s="10" t="s">
        <v>11</v>
      </c>
      <c r="B7" s="11" t="s">
        <v>12</v>
      </c>
      <c r="C7" s="11" t="s">
        <v>13</v>
      </c>
    </row>
    <row r="8" spans="1:6" ht="30" customHeight="1" x14ac:dyDescent="0.25">
      <c r="A8" s="12" t="s">
        <v>14</v>
      </c>
      <c r="B8" s="13" t="s">
        <v>15</v>
      </c>
      <c r="C8" s="13" t="s">
        <v>16</v>
      </c>
    </row>
    <row r="9" spans="1:6" ht="30" customHeight="1" x14ac:dyDescent="0.25">
      <c r="A9" s="10" t="s">
        <v>17</v>
      </c>
      <c r="B9" s="11" t="s">
        <v>18</v>
      </c>
      <c r="C9" s="11" t="s">
        <v>19</v>
      </c>
    </row>
    <row r="10" spans="1:6" ht="30" customHeight="1" x14ac:dyDescent="0.25">
      <c r="A10" s="12" t="s">
        <v>20</v>
      </c>
      <c r="B10" s="13" t="s">
        <v>21</v>
      </c>
      <c r="C10" s="13" t="s">
        <v>22</v>
      </c>
    </row>
    <row r="13" spans="1:6" x14ac:dyDescent="0.25">
      <c r="A13" s="14" t="s">
        <v>23</v>
      </c>
    </row>
    <row r="14" spans="1:6" x14ac:dyDescent="0.25">
      <c r="A14" s="15" t="s">
        <v>24</v>
      </c>
    </row>
    <row r="15" spans="1:6" x14ac:dyDescent="0.25">
      <c r="A15" s="15" t="s">
        <v>25</v>
      </c>
    </row>
    <row r="16" spans="1:6" x14ac:dyDescent="0.25">
      <c r="A16" s="15" t="s">
        <v>26</v>
      </c>
    </row>
    <row r="17" spans="1:1" x14ac:dyDescent="0.25">
      <c r="A17" s="15"/>
    </row>
    <row r="18" spans="1:1" x14ac:dyDescent="0.25">
      <c r="A18" s="14" t="s">
        <v>27</v>
      </c>
    </row>
    <row r="19" spans="1:1" x14ac:dyDescent="0.25">
      <c r="A19" s="15" t="s">
        <v>28</v>
      </c>
    </row>
    <row r="20" spans="1:1" x14ac:dyDescent="0.25">
      <c r="A20" s="15" t="s">
        <v>29</v>
      </c>
    </row>
    <row r="21" spans="1:1" x14ac:dyDescent="0.25">
      <c r="A21" s="15" t="s">
        <v>30</v>
      </c>
    </row>
    <row r="22" spans="1:1" x14ac:dyDescent="0.25">
      <c r="A22" s="15" t="s">
        <v>31</v>
      </c>
    </row>
    <row r="23" spans="1:1" x14ac:dyDescent="0.25">
      <c r="A23" s="15" t="s">
        <v>32</v>
      </c>
    </row>
    <row r="24" spans="1:1" x14ac:dyDescent="0.25">
      <c r="A24" s="15" t="s">
        <v>33</v>
      </c>
    </row>
  </sheetData>
  <mergeCells count="2">
    <mergeCell ref="A1:F1"/>
    <mergeCell ref="A2:F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showGridLines="0" topLeftCell="A25" zoomScaleNormal="100" workbookViewId="0">
      <selection sqref="A1:F1"/>
    </sheetView>
  </sheetViews>
  <sheetFormatPr defaultColWidth="8.7109375" defaultRowHeight="15" x14ac:dyDescent="0.25"/>
  <cols>
    <col min="1" max="1" width="22" customWidth="1"/>
    <col min="2" max="2" width="14" customWidth="1"/>
  </cols>
  <sheetData>
    <row r="1" spans="1:6" ht="25.5" customHeight="1" x14ac:dyDescent="0.3">
      <c r="A1" s="8" t="s">
        <v>34</v>
      </c>
      <c r="B1" s="8"/>
      <c r="C1" s="8"/>
      <c r="D1" s="8"/>
      <c r="E1" s="8"/>
      <c r="F1" s="8"/>
    </row>
    <row r="2" spans="1:6" ht="15.75" customHeight="1" x14ac:dyDescent="0.25">
      <c r="A2" s="7" t="s">
        <v>35</v>
      </c>
      <c r="B2" s="7"/>
      <c r="C2" s="7"/>
      <c r="D2" s="7"/>
      <c r="E2" s="7"/>
      <c r="F2" s="7"/>
    </row>
    <row r="5" spans="1:6" ht="16.5" x14ac:dyDescent="0.25">
      <c r="A5" s="16" t="s">
        <v>36</v>
      </c>
    </row>
    <row r="6" spans="1:6" x14ac:dyDescent="0.25">
      <c r="A6" s="14" t="s">
        <v>37</v>
      </c>
      <c r="B6" s="17">
        <f>COUNTA('Marks Entry'!$A$7:$A$66)</f>
        <v>2</v>
      </c>
    </row>
    <row r="7" spans="1:6" x14ac:dyDescent="0.25">
      <c r="A7" s="14" t="s">
        <v>38</v>
      </c>
      <c r="B7" s="17">
        <f>COUNTIF('Marks Entry'!$N$7:$N$66,"Pass")</f>
        <v>2</v>
      </c>
    </row>
    <row r="8" spans="1:6" x14ac:dyDescent="0.25">
      <c r="A8" s="14" t="s">
        <v>39</v>
      </c>
      <c r="B8" s="17">
        <f>COUNTIF('Marks Entry'!$N$7:$N$66,"Fail")</f>
        <v>0</v>
      </c>
    </row>
    <row r="9" spans="1:6" x14ac:dyDescent="0.25">
      <c r="A9" s="14" t="s">
        <v>40</v>
      </c>
      <c r="B9" s="18">
        <f>IFERROR(ROUND(AVERAGE('Marks Entry'!$L$7:$L$66),2),0)</f>
        <v>91.09</v>
      </c>
    </row>
    <row r="10" spans="1:6" x14ac:dyDescent="0.25">
      <c r="A10" s="14" t="s">
        <v>41</v>
      </c>
      <c r="B10" s="17" t="str">
        <f>IFERROR(INDEX('Marks Entry'!$B$7:$B$66,MATCH(MAX('Marks Entry'!$L$7:$L$66),'Marks Entry'!$L$7:$L$66,0)),"")</f>
        <v>Anu Mohit</v>
      </c>
    </row>
    <row r="11" spans="1:6" x14ac:dyDescent="0.25">
      <c r="A11" s="14" t="s">
        <v>42</v>
      </c>
      <c r="B11" s="18">
        <f>IFERROR(MAX('Marks Entry'!$L$7:$L$66),0)</f>
        <v>94</v>
      </c>
    </row>
    <row r="14" spans="1:6" ht="16.5" x14ac:dyDescent="0.25">
      <c r="A14" s="16" t="s">
        <v>43</v>
      </c>
    </row>
    <row r="15" spans="1:6" x14ac:dyDescent="0.25">
      <c r="A15" s="19" t="s">
        <v>44</v>
      </c>
      <c r="B15" s="19" t="s">
        <v>45</v>
      </c>
    </row>
    <row r="16" spans="1:6" x14ac:dyDescent="0.25">
      <c r="A16" s="17" t="str">
        <f>Settings!$A$22</f>
        <v>A+</v>
      </c>
      <c r="B16" s="17">
        <f>COUNTIF('Marks Entry'!$M$7:$M$66,A16)</f>
        <v>1</v>
      </c>
    </row>
    <row r="17" spans="1:2" x14ac:dyDescent="0.25">
      <c r="A17" s="17" t="str">
        <f>Settings!$A$23</f>
        <v>A</v>
      </c>
      <c r="B17" s="17">
        <f>COUNTIF('Marks Entry'!$M$7:$M$66,A17)</f>
        <v>1</v>
      </c>
    </row>
    <row r="18" spans="1:2" x14ac:dyDescent="0.25">
      <c r="A18" s="17" t="str">
        <f>Settings!$A$24</f>
        <v>B+</v>
      </c>
      <c r="B18" s="17">
        <f>COUNTIF('Marks Entry'!$M$7:$M$66,A18)</f>
        <v>0</v>
      </c>
    </row>
    <row r="19" spans="1:2" x14ac:dyDescent="0.25">
      <c r="A19" s="17" t="str">
        <f>Settings!$A$25</f>
        <v>B</v>
      </c>
      <c r="B19" s="17">
        <f>COUNTIF('Marks Entry'!$M$7:$M$66,A19)</f>
        <v>0</v>
      </c>
    </row>
    <row r="20" spans="1:2" x14ac:dyDescent="0.25">
      <c r="A20" s="17" t="str">
        <f>Settings!$A$26</f>
        <v>C</v>
      </c>
      <c r="B20" s="17">
        <f>COUNTIF('Marks Entry'!$M$7:$M$66,A20)</f>
        <v>0</v>
      </c>
    </row>
    <row r="21" spans="1:2" x14ac:dyDescent="0.25">
      <c r="A21" s="17" t="str">
        <f>Settings!$A$27</f>
        <v>D</v>
      </c>
      <c r="B21" s="17">
        <f>COUNTIF('Marks Entry'!$M$7:$M$66,A21)</f>
        <v>0</v>
      </c>
    </row>
    <row r="22" spans="1:2" x14ac:dyDescent="0.25">
      <c r="A22" s="17" t="str">
        <f>Settings!$A$28</f>
        <v>F</v>
      </c>
      <c r="B22" s="17">
        <f>COUNTIF('Marks Entry'!$M$7:$M$66,A22)</f>
        <v>0</v>
      </c>
    </row>
    <row r="24" spans="1:2" ht="16.5" x14ac:dyDescent="0.25">
      <c r="A24" s="16" t="s">
        <v>46</v>
      </c>
    </row>
    <row r="25" spans="1:2" x14ac:dyDescent="0.25">
      <c r="A25" s="19" t="s">
        <v>47</v>
      </c>
      <c r="B25" s="19" t="s">
        <v>48</v>
      </c>
    </row>
    <row r="26" spans="1:2" x14ac:dyDescent="0.25">
      <c r="A26" s="17" t="str">
        <f>'Subject-wise Analysis'!A5</f>
        <v>English</v>
      </c>
      <c r="B26" s="17">
        <f>'Subject-wise Analysis'!E5</f>
        <v>89</v>
      </c>
    </row>
    <row r="27" spans="1:2" x14ac:dyDescent="0.25">
      <c r="A27" s="17" t="str">
        <f>'Subject-wise Analysis'!A6</f>
        <v>Mathematics</v>
      </c>
      <c r="B27" s="17">
        <f>'Subject-wise Analysis'!E6</f>
        <v>93</v>
      </c>
    </row>
    <row r="28" spans="1:2" x14ac:dyDescent="0.25">
      <c r="A28" s="17" t="str">
        <f>'Subject-wise Analysis'!A7</f>
        <v>Science</v>
      </c>
      <c r="B28" s="17">
        <f>'Subject-wise Analysis'!E7</f>
        <v>86</v>
      </c>
    </row>
    <row r="29" spans="1:2" x14ac:dyDescent="0.25">
      <c r="A29" s="17" t="str">
        <f>'Subject-wise Analysis'!A8</f>
        <v>Social Science</v>
      </c>
      <c r="B29" s="17">
        <f>'Subject-wise Analysis'!E8</f>
        <v>88.5</v>
      </c>
    </row>
    <row r="30" spans="1:2" x14ac:dyDescent="0.25">
      <c r="A30" s="17" t="str">
        <f>'Subject-wise Analysis'!A9</f>
        <v>Second Language</v>
      </c>
      <c r="B30" s="17">
        <f>'Subject-wise Analysis'!E9</f>
        <v>93</v>
      </c>
    </row>
    <row r="31" spans="1:2" x14ac:dyDescent="0.25">
      <c r="A31" s="17" t="str">
        <f>'Subject-wise Analysis'!A10</f>
        <v>Computer Science</v>
      </c>
      <c r="B31" s="17">
        <f>'Subject-wise Analysis'!E10</f>
        <v>97</v>
      </c>
    </row>
    <row r="32" spans="1:2" x14ac:dyDescent="0.25">
      <c r="A32" s="17" t="str">
        <f>'Subject-wise Analysis'!A11</f>
        <v/>
      </c>
      <c r="B32" s="17" t="str">
        <f>'Subject-wise Analysis'!E11</f>
        <v/>
      </c>
    </row>
    <row r="33" spans="1:2" x14ac:dyDescent="0.25">
      <c r="A33" s="17" t="str">
        <f>'Subject-wise Analysis'!A12</f>
        <v/>
      </c>
      <c r="B33" s="17" t="str">
        <f>'Subject-wise Analysis'!E12</f>
        <v/>
      </c>
    </row>
  </sheetData>
  <mergeCells count="2">
    <mergeCell ref="A1:F1"/>
    <mergeCell ref="A2:F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showGridLines="0" zoomScaleNormal="100" workbookViewId="0">
      <selection sqref="A1:D1"/>
    </sheetView>
  </sheetViews>
  <sheetFormatPr defaultColWidth="8.7109375" defaultRowHeight="15" x14ac:dyDescent="0.25"/>
  <cols>
    <col min="1" max="1" width="22" customWidth="1"/>
    <col min="2" max="2" width="16" customWidth="1"/>
    <col min="3" max="3" width="26" customWidth="1"/>
    <col min="4" max="4" width="4" customWidth="1"/>
  </cols>
  <sheetData>
    <row r="1" spans="1:4" ht="25.5" customHeight="1" x14ac:dyDescent="0.3">
      <c r="A1" s="8" t="s">
        <v>5</v>
      </c>
      <c r="B1" s="8"/>
      <c r="C1" s="8"/>
      <c r="D1" s="8"/>
    </row>
    <row r="2" spans="1:4" ht="15.75" customHeight="1" x14ac:dyDescent="0.25">
      <c r="A2" s="7" t="s">
        <v>49</v>
      </c>
      <c r="B2" s="7"/>
      <c r="C2" s="7"/>
      <c r="D2" s="7"/>
    </row>
    <row r="4" spans="1:4" x14ac:dyDescent="0.25">
      <c r="A4" s="14" t="s">
        <v>50</v>
      </c>
      <c r="B4" s="6" t="s">
        <v>51</v>
      </c>
      <c r="C4" s="6"/>
      <c r="D4" s="6"/>
    </row>
    <row r="5" spans="1:4" x14ac:dyDescent="0.25">
      <c r="A5" s="14" t="s">
        <v>52</v>
      </c>
      <c r="B5" s="6" t="s">
        <v>53</v>
      </c>
      <c r="C5" s="6"/>
      <c r="D5" s="6"/>
    </row>
    <row r="6" spans="1:4" x14ac:dyDescent="0.25">
      <c r="A6" s="14" t="s">
        <v>54</v>
      </c>
      <c r="B6" s="6" t="s">
        <v>55</v>
      </c>
      <c r="C6" s="6"/>
      <c r="D6" s="6"/>
    </row>
    <row r="7" spans="1:4" x14ac:dyDescent="0.25">
      <c r="A7" s="14" t="s">
        <v>56</v>
      </c>
      <c r="B7" s="6" t="s">
        <v>57</v>
      </c>
      <c r="C7" s="6"/>
      <c r="D7" s="6"/>
    </row>
    <row r="9" spans="1:4" ht="16.5" x14ac:dyDescent="0.25">
      <c r="A9" s="16" t="s">
        <v>58</v>
      </c>
    </row>
    <row r="10" spans="1:4" x14ac:dyDescent="0.25">
      <c r="A10" s="19" t="s">
        <v>59</v>
      </c>
      <c r="B10" s="19" t="s">
        <v>60</v>
      </c>
      <c r="C10" s="19" t="s">
        <v>61</v>
      </c>
    </row>
    <row r="11" spans="1:4" x14ac:dyDescent="0.25">
      <c r="A11" s="20" t="s">
        <v>62</v>
      </c>
      <c r="B11" s="20">
        <v>100</v>
      </c>
      <c r="C11" s="20">
        <v>33</v>
      </c>
    </row>
    <row r="12" spans="1:4" x14ac:dyDescent="0.25">
      <c r="A12" s="20" t="s">
        <v>63</v>
      </c>
      <c r="B12" s="20">
        <v>100</v>
      </c>
      <c r="C12" s="20">
        <v>33</v>
      </c>
    </row>
    <row r="13" spans="1:4" x14ac:dyDescent="0.25">
      <c r="A13" s="20" t="s">
        <v>64</v>
      </c>
      <c r="B13" s="20">
        <v>100</v>
      </c>
      <c r="C13" s="20">
        <v>33</v>
      </c>
    </row>
    <row r="14" spans="1:4" x14ac:dyDescent="0.25">
      <c r="A14" s="20" t="s">
        <v>65</v>
      </c>
      <c r="B14" s="20">
        <v>100</v>
      </c>
      <c r="C14" s="20">
        <v>33</v>
      </c>
    </row>
    <row r="15" spans="1:4" x14ac:dyDescent="0.25">
      <c r="A15" s="20" t="s">
        <v>66</v>
      </c>
      <c r="B15" s="20">
        <v>100</v>
      </c>
      <c r="C15" s="20">
        <v>33</v>
      </c>
    </row>
    <row r="16" spans="1:4" x14ac:dyDescent="0.25">
      <c r="A16" s="20" t="s">
        <v>67</v>
      </c>
      <c r="B16" s="20">
        <v>100</v>
      </c>
      <c r="C16" s="20">
        <v>33</v>
      </c>
    </row>
    <row r="17" spans="1:3" x14ac:dyDescent="0.25">
      <c r="A17" s="20"/>
      <c r="B17" s="20"/>
      <c r="C17" s="20"/>
    </row>
    <row r="18" spans="1:3" x14ac:dyDescent="0.25">
      <c r="A18" s="20"/>
      <c r="B18" s="20"/>
      <c r="C18" s="20"/>
    </row>
    <row r="20" spans="1:3" ht="16.5" x14ac:dyDescent="0.25">
      <c r="A20" s="16" t="s">
        <v>68</v>
      </c>
    </row>
    <row r="21" spans="1:3" ht="30" x14ac:dyDescent="0.25">
      <c r="A21" s="19" t="s">
        <v>44</v>
      </c>
      <c r="B21" s="19" t="s">
        <v>69</v>
      </c>
      <c r="C21" s="19" t="s">
        <v>70</v>
      </c>
    </row>
    <row r="22" spans="1:3" x14ac:dyDescent="0.25">
      <c r="A22" s="20" t="s">
        <v>71</v>
      </c>
      <c r="B22" s="20">
        <v>90</v>
      </c>
      <c r="C22" s="20" t="s">
        <v>72</v>
      </c>
    </row>
    <row r="23" spans="1:3" x14ac:dyDescent="0.25">
      <c r="A23" s="20" t="s">
        <v>73</v>
      </c>
      <c r="B23" s="20">
        <v>80</v>
      </c>
      <c r="C23" s="20" t="s">
        <v>74</v>
      </c>
    </row>
    <row r="24" spans="1:3" x14ac:dyDescent="0.25">
      <c r="A24" s="20" t="s">
        <v>75</v>
      </c>
      <c r="B24" s="20">
        <v>70</v>
      </c>
      <c r="C24" s="20" t="s">
        <v>76</v>
      </c>
    </row>
    <row r="25" spans="1:3" x14ac:dyDescent="0.25">
      <c r="A25" s="20" t="s">
        <v>77</v>
      </c>
      <c r="B25" s="20">
        <v>60</v>
      </c>
      <c r="C25" s="20" t="s">
        <v>78</v>
      </c>
    </row>
    <row r="26" spans="1:3" x14ac:dyDescent="0.25">
      <c r="A26" s="20" t="s">
        <v>79</v>
      </c>
      <c r="B26" s="20">
        <v>50</v>
      </c>
      <c r="C26" s="20" t="s">
        <v>80</v>
      </c>
    </row>
    <row r="27" spans="1:3" x14ac:dyDescent="0.25">
      <c r="A27" s="20" t="s">
        <v>81</v>
      </c>
      <c r="B27" s="20">
        <v>40</v>
      </c>
      <c r="C27" s="20" t="s">
        <v>82</v>
      </c>
    </row>
    <row r="28" spans="1:3" x14ac:dyDescent="0.25">
      <c r="A28" s="20" t="s">
        <v>83</v>
      </c>
      <c r="B28" s="20">
        <v>0</v>
      </c>
      <c r="C28" s="20" t="s">
        <v>84</v>
      </c>
    </row>
  </sheetData>
  <mergeCells count="6">
    <mergeCell ref="B7:D7"/>
    <mergeCell ref="A1:D1"/>
    <mergeCell ref="A2:D2"/>
    <mergeCell ref="B4:D4"/>
    <mergeCell ref="B5:D5"/>
    <mergeCell ref="B6:D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4"/>
  <sheetViews>
    <sheetView showGridLines="0" zoomScaleNormal="100" workbookViewId="0">
      <pane ySplit="4" topLeftCell="A5" activePane="bottomLeft" state="frozen"/>
      <selection pane="bottomLeft" activeCell="E6" sqref="E6"/>
    </sheetView>
  </sheetViews>
  <sheetFormatPr defaultColWidth="8.7109375" defaultRowHeight="15" x14ac:dyDescent="0.25"/>
  <cols>
    <col min="1" max="1" width="10" customWidth="1"/>
    <col min="2" max="2" width="22" customWidth="1"/>
    <col min="3" max="3" width="10" customWidth="1"/>
    <col min="4" max="5" width="16" customWidth="1"/>
  </cols>
  <sheetData>
    <row r="1" spans="1:5" ht="25.5" customHeight="1" x14ac:dyDescent="0.3">
      <c r="A1" s="8" t="s">
        <v>8</v>
      </c>
      <c r="B1" s="8"/>
      <c r="C1" s="8"/>
      <c r="D1" s="8"/>
      <c r="E1" s="8"/>
    </row>
    <row r="2" spans="1:5" ht="15.75" customHeight="1" x14ac:dyDescent="0.25">
      <c r="A2" s="7" t="s">
        <v>85</v>
      </c>
      <c r="B2" s="7"/>
      <c r="C2" s="7"/>
      <c r="D2" s="7"/>
      <c r="E2" s="7"/>
    </row>
    <row r="4" spans="1:5" ht="30" x14ac:dyDescent="0.25">
      <c r="A4" s="19" t="s">
        <v>86</v>
      </c>
      <c r="B4" s="19" t="s">
        <v>87</v>
      </c>
      <c r="C4" s="19" t="s">
        <v>88</v>
      </c>
      <c r="D4" s="19" t="s">
        <v>89</v>
      </c>
      <c r="E4" s="19" t="s">
        <v>90</v>
      </c>
    </row>
    <row r="5" spans="1:5" x14ac:dyDescent="0.25">
      <c r="A5" s="20">
        <v>1</v>
      </c>
      <c r="B5" s="20" t="s">
        <v>91</v>
      </c>
      <c r="C5" s="20" t="s">
        <v>92</v>
      </c>
      <c r="D5" s="21">
        <v>41376</v>
      </c>
      <c r="E5" s="20" t="s">
        <v>93</v>
      </c>
    </row>
    <row r="6" spans="1:5" x14ac:dyDescent="0.25">
      <c r="A6" s="20">
        <v>2</v>
      </c>
      <c r="B6" s="20" t="s">
        <v>116</v>
      </c>
      <c r="C6" s="20" t="s">
        <v>83</v>
      </c>
      <c r="D6" s="21">
        <v>41039</v>
      </c>
      <c r="E6" s="20">
        <v>98475643210</v>
      </c>
    </row>
    <row r="7" spans="1:5" x14ac:dyDescent="0.25">
      <c r="A7" s="20"/>
      <c r="B7" s="20"/>
      <c r="C7" s="20"/>
      <c r="D7" s="21"/>
      <c r="E7" s="20"/>
    </row>
    <row r="8" spans="1:5" x14ac:dyDescent="0.25">
      <c r="A8" s="20"/>
      <c r="B8" s="20"/>
      <c r="C8" s="20"/>
      <c r="D8" s="21"/>
      <c r="E8" s="20"/>
    </row>
    <row r="9" spans="1:5" x14ac:dyDescent="0.25">
      <c r="A9" s="20"/>
      <c r="B9" s="20"/>
      <c r="C9" s="20"/>
      <c r="D9" s="21"/>
      <c r="E9" s="20"/>
    </row>
    <row r="10" spans="1:5" x14ac:dyDescent="0.25">
      <c r="A10" s="20"/>
      <c r="B10" s="20"/>
      <c r="C10" s="20"/>
      <c r="D10" s="21"/>
      <c r="E10" s="20"/>
    </row>
    <row r="11" spans="1:5" x14ac:dyDescent="0.25">
      <c r="A11" s="20"/>
      <c r="B11" s="20"/>
      <c r="C11" s="20"/>
      <c r="D11" s="21"/>
      <c r="E11" s="20"/>
    </row>
    <row r="12" spans="1:5" x14ac:dyDescent="0.25">
      <c r="A12" s="20"/>
      <c r="B12" s="20"/>
      <c r="C12" s="20"/>
      <c r="D12" s="21"/>
      <c r="E12" s="20"/>
    </row>
    <row r="13" spans="1:5" x14ac:dyDescent="0.25">
      <c r="A13" s="20"/>
      <c r="B13" s="20"/>
      <c r="C13" s="20"/>
      <c r="D13" s="21"/>
      <c r="E13" s="20"/>
    </row>
    <row r="14" spans="1:5" x14ac:dyDescent="0.25">
      <c r="A14" s="20"/>
      <c r="B14" s="20"/>
      <c r="C14" s="20"/>
      <c r="D14" s="21"/>
      <c r="E14" s="20"/>
    </row>
    <row r="15" spans="1:5" x14ac:dyDescent="0.25">
      <c r="A15" s="20"/>
      <c r="B15" s="20"/>
      <c r="C15" s="20"/>
      <c r="D15" s="21"/>
      <c r="E15" s="20"/>
    </row>
    <row r="16" spans="1:5" x14ac:dyDescent="0.25">
      <c r="A16" s="20"/>
      <c r="B16" s="20"/>
      <c r="C16" s="20"/>
      <c r="D16" s="21"/>
      <c r="E16" s="20"/>
    </row>
    <row r="17" spans="1:5" x14ac:dyDescent="0.25">
      <c r="A17" s="20"/>
      <c r="B17" s="20"/>
      <c r="C17" s="20"/>
      <c r="D17" s="21"/>
      <c r="E17" s="20"/>
    </row>
    <row r="18" spans="1:5" x14ac:dyDescent="0.25">
      <c r="A18" s="20"/>
      <c r="B18" s="20"/>
      <c r="C18" s="20"/>
      <c r="D18" s="21"/>
      <c r="E18" s="20"/>
    </row>
    <row r="19" spans="1:5" x14ac:dyDescent="0.25">
      <c r="A19" s="20"/>
      <c r="B19" s="20"/>
      <c r="C19" s="20"/>
      <c r="D19" s="21"/>
      <c r="E19" s="20"/>
    </row>
    <row r="20" spans="1:5" x14ac:dyDescent="0.25">
      <c r="A20" s="20"/>
      <c r="B20" s="20"/>
      <c r="C20" s="20"/>
      <c r="D20" s="21"/>
      <c r="E20" s="20"/>
    </row>
    <row r="21" spans="1:5" x14ac:dyDescent="0.25">
      <c r="A21" s="20"/>
      <c r="B21" s="20"/>
      <c r="C21" s="20"/>
      <c r="D21" s="21"/>
      <c r="E21" s="20"/>
    </row>
    <row r="22" spans="1:5" x14ac:dyDescent="0.25">
      <c r="A22" s="20"/>
      <c r="B22" s="20"/>
      <c r="C22" s="20"/>
      <c r="D22" s="21"/>
      <c r="E22" s="20"/>
    </row>
    <row r="23" spans="1:5" x14ac:dyDescent="0.25">
      <c r="A23" s="20"/>
      <c r="B23" s="20"/>
      <c r="C23" s="20"/>
      <c r="D23" s="21"/>
      <c r="E23" s="20"/>
    </row>
    <row r="24" spans="1:5" x14ac:dyDescent="0.25">
      <c r="A24" s="20"/>
      <c r="B24" s="20"/>
      <c r="C24" s="20"/>
      <c r="D24" s="21"/>
      <c r="E24" s="20"/>
    </row>
    <row r="25" spans="1:5" x14ac:dyDescent="0.25">
      <c r="A25" s="20"/>
      <c r="B25" s="20"/>
      <c r="C25" s="20"/>
      <c r="D25" s="21"/>
      <c r="E25" s="20"/>
    </row>
    <row r="26" spans="1:5" x14ac:dyDescent="0.25">
      <c r="A26" s="20"/>
      <c r="B26" s="20"/>
      <c r="C26" s="20"/>
      <c r="D26" s="21"/>
      <c r="E26" s="20"/>
    </row>
    <row r="27" spans="1:5" x14ac:dyDescent="0.25">
      <c r="A27" s="20"/>
      <c r="B27" s="20"/>
      <c r="C27" s="20"/>
      <c r="D27" s="21"/>
      <c r="E27" s="20"/>
    </row>
    <row r="28" spans="1:5" x14ac:dyDescent="0.25">
      <c r="A28" s="20"/>
      <c r="B28" s="20"/>
      <c r="C28" s="20"/>
      <c r="D28" s="21"/>
      <c r="E28" s="20"/>
    </row>
    <row r="29" spans="1:5" x14ac:dyDescent="0.25">
      <c r="A29" s="20"/>
      <c r="B29" s="20"/>
      <c r="C29" s="20"/>
      <c r="D29" s="21"/>
      <c r="E29" s="20"/>
    </row>
    <row r="30" spans="1:5" x14ac:dyDescent="0.25">
      <c r="A30" s="20"/>
      <c r="B30" s="20"/>
      <c r="C30" s="20"/>
      <c r="D30" s="21"/>
      <c r="E30" s="20"/>
    </row>
    <row r="31" spans="1:5" x14ac:dyDescent="0.25">
      <c r="A31" s="20"/>
      <c r="B31" s="20"/>
      <c r="C31" s="20"/>
      <c r="D31" s="21"/>
      <c r="E31" s="20"/>
    </row>
    <row r="32" spans="1:5" x14ac:dyDescent="0.25">
      <c r="A32" s="20"/>
      <c r="B32" s="20"/>
      <c r="C32" s="20"/>
      <c r="D32" s="21"/>
      <c r="E32" s="20"/>
    </row>
    <row r="33" spans="1:5" x14ac:dyDescent="0.25">
      <c r="A33" s="20"/>
      <c r="B33" s="20"/>
      <c r="C33" s="20"/>
      <c r="D33" s="21"/>
      <c r="E33" s="20"/>
    </row>
    <row r="34" spans="1:5" x14ac:dyDescent="0.25">
      <c r="A34" s="20"/>
      <c r="B34" s="20"/>
      <c r="C34" s="20"/>
      <c r="D34" s="21"/>
      <c r="E34" s="20"/>
    </row>
    <row r="35" spans="1:5" x14ac:dyDescent="0.25">
      <c r="A35" s="20"/>
      <c r="B35" s="20"/>
      <c r="C35" s="20"/>
      <c r="D35" s="21"/>
      <c r="E35" s="20"/>
    </row>
    <row r="36" spans="1:5" x14ac:dyDescent="0.25">
      <c r="A36" s="20"/>
      <c r="B36" s="20"/>
      <c r="C36" s="20"/>
      <c r="D36" s="21"/>
      <c r="E36" s="20"/>
    </row>
    <row r="37" spans="1:5" x14ac:dyDescent="0.25">
      <c r="A37" s="20"/>
      <c r="B37" s="20"/>
      <c r="C37" s="20"/>
      <c r="D37" s="21"/>
      <c r="E37" s="20"/>
    </row>
    <row r="38" spans="1:5" x14ac:dyDescent="0.25">
      <c r="A38" s="20"/>
      <c r="B38" s="20"/>
      <c r="C38" s="20"/>
      <c r="D38" s="21"/>
      <c r="E38" s="20"/>
    </row>
    <row r="39" spans="1:5" x14ac:dyDescent="0.25">
      <c r="A39" s="20"/>
      <c r="B39" s="20"/>
      <c r="C39" s="20"/>
      <c r="D39" s="21"/>
      <c r="E39" s="20"/>
    </row>
    <row r="40" spans="1:5" x14ac:dyDescent="0.25">
      <c r="A40" s="20"/>
      <c r="B40" s="20"/>
      <c r="C40" s="20"/>
      <c r="D40" s="21"/>
      <c r="E40" s="20"/>
    </row>
    <row r="41" spans="1:5" x14ac:dyDescent="0.25">
      <c r="A41" s="20"/>
      <c r="B41" s="20"/>
      <c r="C41" s="20"/>
      <c r="D41" s="21"/>
      <c r="E41" s="20"/>
    </row>
    <row r="42" spans="1:5" x14ac:dyDescent="0.25">
      <c r="A42" s="20"/>
      <c r="B42" s="20"/>
      <c r="C42" s="20"/>
      <c r="D42" s="21"/>
      <c r="E42" s="20"/>
    </row>
    <row r="43" spans="1:5" x14ac:dyDescent="0.25">
      <c r="A43" s="20"/>
      <c r="B43" s="20"/>
      <c r="C43" s="20"/>
      <c r="D43" s="21"/>
      <c r="E43" s="20"/>
    </row>
    <row r="44" spans="1:5" x14ac:dyDescent="0.25">
      <c r="A44" s="20"/>
      <c r="B44" s="20"/>
      <c r="C44" s="20"/>
      <c r="D44" s="21"/>
      <c r="E44" s="20"/>
    </row>
    <row r="45" spans="1:5" x14ac:dyDescent="0.25">
      <c r="A45" s="20"/>
      <c r="B45" s="20"/>
      <c r="C45" s="20"/>
      <c r="D45" s="21"/>
      <c r="E45" s="20"/>
    </row>
    <row r="46" spans="1:5" x14ac:dyDescent="0.25">
      <c r="A46" s="20"/>
      <c r="B46" s="20"/>
      <c r="C46" s="20"/>
      <c r="D46" s="21"/>
      <c r="E46" s="20"/>
    </row>
    <row r="47" spans="1:5" x14ac:dyDescent="0.25">
      <c r="A47" s="20"/>
      <c r="B47" s="20"/>
      <c r="C47" s="20"/>
      <c r="D47" s="21"/>
      <c r="E47" s="20"/>
    </row>
    <row r="48" spans="1:5" x14ac:dyDescent="0.25">
      <c r="A48" s="20"/>
      <c r="B48" s="20"/>
      <c r="C48" s="20"/>
      <c r="D48" s="21"/>
      <c r="E48" s="20"/>
    </row>
    <row r="49" spans="1:5" x14ac:dyDescent="0.25">
      <c r="A49" s="20"/>
      <c r="B49" s="20"/>
      <c r="C49" s="20"/>
      <c r="D49" s="21"/>
      <c r="E49" s="20"/>
    </row>
    <row r="50" spans="1:5" x14ac:dyDescent="0.25">
      <c r="A50" s="20"/>
      <c r="B50" s="20"/>
      <c r="C50" s="20"/>
      <c r="D50" s="21"/>
      <c r="E50" s="20"/>
    </row>
    <row r="51" spans="1:5" x14ac:dyDescent="0.25">
      <c r="A51" s="20"/>
      <c r="B51" s="20"/>
      <c r="C51" s="20"/>
      <c r="D51" s="21"/>
      <c r="E51" s="20"/>
    </row>
    <row r="52" spans="1:5" x14ac:dyDescent="0.25">
      <c r="A52" s="20"/>
      <c r="B52" s="20"/>
      <c r="C52" s="20"/>
      <c r="D52" s="21"/>
      <c r="E52" s="20"/>
    </row>
    <row r="53" spans="1:5" x14ac:dyDescent="0.25">
      <c r="A53" s="20"/>
      <c r="B53" s="20"/>
      <c r="C53" s="20"/>
      <c r="D53" s="21"/>
      <c r="E53" s="20"/>
    </row>
    <row r="54" spans="1:5" x14ac:dyDescent="0.25">
      <c r="A54" s="20"/>
      <c r="B54" s="20"/>
      <c r="C54" s="20"/>
      <c r="D54" s="21"/>
      <c r="E54" s="20"/>
    </row>
    <row r="55" spans="1:5" x14ac:dyDescent="0.25">
      <c r="A55" s="20"/>
      <c r="B55" s="20"/>
      <c r="C55" s="20"/>
      <c r="D55" s="21"/>
      <c r="E55" s="20"/>
    </row>
    <row r="56" spans="1:5" x14ac:dyDescent="0.25">
      <c r="A56" s="20"/>
      <c r="B56" s="20"/>
      <c r="C56" s="20"/>
      <c r="D56" s="21"/>
      <c r="E56" s="20"/>
    </row>
    <row r="57" spans="1:5" x14ac:dyDescent="0.25">
      <c r="A57" s="20"/>
      <c r="B57" s="20"/>
      <c r="C57" s="20"/>
      <c r="D57" s="21"/>
      <c r="E57" s="20"/>
    </row>
    <row r="58" spans="1:5" x14ac:dyDescent="0.25">
      <c r="A58" s="20"/>
      <c r="B58" s="20"/>
      <c r="C58" s="20"/>
      <c r="D58" s="21"/>
      <c r="E58" s="20"/>
    </row>
    <row r="59" spans="1:5" x14ac:dyDescent="0.25">
      <c r="A59" s="20"/>
      <c r="B59" s="20"/>
      <c r="C59" s="20"/>
      <c r="D59" s="21"/>
      <c r="E59" s="20"/>
    </row>
    <row r="60" spans="1:5" x14ac:dyDescent="0.25">
      <c r="A60" s="20"/>
      <c r="B60" s="20"/>
      <c r="C60" s="20"/>
      <c r="D60" s="21"/>
      <c r="E60" s="20"/>
    </row>
    <row r="61" spans="1:5" x14ac:dyDescent="0.25">
      <c r="A61" s="20"/>
      <c r="B61" s="20"/>
      <c r="C61" s="20"/>
      <c r="D61" s="21"/>
      <c r="E61" s="20"/>
    </row>
    <row r="62" spans="1:5" x14ac:dyDescent="0.25">
      <c r="A62" s="20"/>
      <c r="B62" s="20"/>
      <c r="C62" s="20"/>
      <c r="D62" s="21"/>
      <c r="E62" s="20"/>
    </row>
    <row r="63" spans="1:5" x14ac:dyDescent="0.25">
      <c r="A63" s="20"/>
      <c r="B63" s="20"/>
      <c r="C63" s="20"/>
      <c r="D63" s="21"/>
      <c r="E63" s="20"/>
    </row>
    <row r="64" spans="1:5" x14ac:dyDescent="0.25">
      <c r="A64" s="20"/>
      <c r="B64" s="20"/>
      <c r="C64" s="20"/>
      <c r="D64" s="21"/>
      <c r="E64" s="20"/>
    </row>
  </sheetData>
  <mergeCells count="2">
    <mergeCell ref="A1:E1"/>
    <mergeCell ref="A2:E2"/>
  </mergeCells>
  <dataValidations count="1">
    <dataValidation type="list" allowBlank="1" sqref="C5:C64" xr:uid="{00000000-0002-0000-0300-000000000000}">
      <formula1>"M,F,Other"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6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8" sqref="I8"/>
    </sheetView>
  </sheetViews>
  <sheetFormatPr defaultColWidth="8.7109375" defaultRowHeight="15" x14ac:dyDescent="0.25"/>
  <cols>
    <col min="1" max="1" width="9" customWidth="1"/>
    <col min="2" max="2" width="20" customWidth="1"/>
    <col min="3" max="10" width="11" customWidth="1"/>
    <col min="11" max="11" width="10" customWidth="1"/>
    <col min="12" max="12" width="12" customWidth="1"/>
    <col min="13" max="13" width="9" customWidth="1"/>
    <col min="14" max="14" width="10" customWidth="1"/>
    <col min="15" max="15" width="8" customWidth="1"/>
  </cols>
  <sheetData>
    <row r="1" spans="1:15" ht="25.5" customHeight="1" x14ac:dyDescent="0.3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.75" customHeight="1" x14ac:dyDescent="0.25">
      <c r="A2" s="7" t="s">
        <v>94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4" spans="1:15" x14ac:dyDescent="0.25">
      <c r="A4" s="22" t="s">
        <v>60</v>
      </c>
      <c r="C4" s="23">
        <f>Settings!$B$11</f>
        <v>100</v>
      </c>
      <c r="D4" s="23">
        <f>Settings!$B$12</f>
        <v>100</v>
      </c>
      <c r="E4" s="23">
        <f>Settings!$B$13</f>
        <v>100</v>
      </c>
      <c r="F4" s="23">
        <f>Settings!$B$14</f>
        <v>100</v>
      </c>
      <c r="G4" s="23">
        <f>Settings!$B$15</f>
        <v>100</v>
      </c>
      <c r="H4" s="23">
        <f>Settings!$B$16</f>
        <v>100</v>
      </c>
      <c r="I4" s="23">
        <f>Settings!$B$17</f>
        <v>0</v>
      </c>
      <c r="J4" s="23">
        <f>Settings!$B$18</f>
        <v>0</v>
      </c>
    </row>
    <row r="5" spans="1:15" x14ac:dyDescent="0.25">
      <c r="A5" s="22" t="s">
        <v>61</v>
      </c>
      <c r="C5" s="23">
        <f>Settings!$C$11</f>
        <v>33</v>
      </c>
      <c r="D5" s="23">
        <f>Settings!$C$12</f>
        <v>33</v>
      </c>
      <c r="E5" s="23">
        <f>Settings!$C$13</f>
        <v>33</v>
      </c>
      <c r="F5" s="23">
        <f>Settings!$C$14</f>
        <v>33</v>
      </c>
      <c r="G5" s="23">
        <f>Settings!$C$15</f>
        <v>33</v>
      </c>
      <c r="H5" s="23">
        <f>Settings!$C$16</f>
        <v>33</v>
      </c>
      <c r="I5" s="23">
        <f>Settings!$C$17</f>
        <v>0</v>
      </c>
      <c r="J5" s="23">
        <f>Settings!$C$18</f>
        <v>0</v>
      </c>
    </row>
    <row r="6" spans="1:15" ht="30" x14ac:dyDescent="0.25">
      <c r="A6" s="19" t="s">
        <v>86</v>
      </c>
      <c r="B6" s="19" t="s">
        <v>87</v>
      </c>
      <c r="C6" s="19" t="str">
        <f>IF(Settings!$A$11="","",Settings!$A$11)</f>
        <v>English</v>
      </c>
      <c r="D6" s="19" t="str">
        <f>IF(Settings!$A$12="","",Settings!$A$12)</f>
        <v>Mathematics</v>
      </c>
      <c r="E6" s="19" t="str">
        <f>IF(Settings!$A$13="","",Settings!$A$13)</f>
        <v>Science</v>
      </c>
      <c r="F6" s="19" t="str">
        <f>IF(Settings!$A$14="","",Settings!$A$14)</f>
        <v>Social Science</v>
      </c>
      <c r="G6" s="19" t="str">
        <f>IF(Settings!$A$15="","",Settings!$A$15)</f>
        <v>Second Language</v>
      </c>
      <c r="H6" s="19" t="str">
        <f>IF(Settings!$A$16="","",Settings!$A$16)</f>
        <v>Computer Science</v>
      </c>
      <c r="I6" s="19" t="str">
        <f>IF(Settings!$A$17="","",Settings!$A$17)</f>
        <v/>
      </c>
      <c r="J6" s="19" t="str">
        <f>IF(Settings!$A$18="","",Settings!$A$18)</f>
        <v/>
      </c>
      <c r="K6" s="19" t="s">
        <v>95</v>
      </c>
      <c r="L6" s="19" t="s">
        <v>96</v>
      </c>
      <c r="M6" s="19" t="s">
        <v>44</v>
      </c>
      <c r="N6" s="19" t="s">
        <v>97</v>
      </c>
      <c r="O6" s="19" t="s">
        <v>98</v>
      </c>
    </row>
    <row r="7" spans="1:15" x14ac:dyDescent="0.25">
      <c r="A7" s="20">
        <v>1</v>
      </c>
      <c r="B7" s="17" t="str">
        <f>IFERROR(INDEX('Student Master'!$B:$B,MATCH($A7,'Student Master'!$A:$A,0)),"")</f>
        <v>Aditya Sharma</v>
      </c>
      <c r="C7" s="20">
        <v>88</v>
      </c>
      <c r="D7" s="20">
        <v>92</v>
      </c>
      <c r="E7" s="20">
        <v>79</v>
      </c>
      <c r="F7" s="20">
        <v>85</v>
      </c>
      <c r="G7" s="20">
        <v>90</v>
      </c>
      <c r="H7" s="20">
        <v>95</v>
      </c>
      <c r="I7" s="20"/>
      <c r="J7" s="20"/>
      <c r="K7" s="17">
        <f t="shared" ref="K7:K38" si="0">IF($A7="","",SUM(C7:J7))</f>
        <v>529</v>
      </c>
      <c r="L7" s="18">
        <f t="shared" ref="L7:L38" si="1">IF($A7="","",ROUND(K7/SUM($C$4:$J$4)*100,2))</f>
        <v>88.17</v>
      </c>
      <c r="M7" s="17" t="str">
        <f>IF($A7="","",IF(L7&gt;=Settings!$B$22,Settings!$A$22,IF(L7&gt;=Settings!$B$23,Settings!$A$23,IF(L7&gt;=Settings!$B$24,Settings!$A$24,IF(L7&gt;=Settings!$B$25,Settings!$A$25,IF(L7&gt;=Settings!$B$26,Settings!$A$26,IF(L7&gt;=Settings!$B$27,Settings!$A$27,Settings!$A$28)))))))</f>
        <v>A</v>
      </c>
      <c r="N7" s="17" t="str">
        <f t="shared" ref="N7:N38" si="2">IF($A7="","",IF(SUMPRODUCT((C7:J7&lt;$C$5:$J$5)*1)&gt;0,"Fail","Pass"))</f>
        <v>Pass</v>
      </c>
      <c r="O7" s="17">
        <f t="shared" ref="O7:O38" si="3">IF($A7="","",_xlfn.RANK.EQ(K7,$K$7:$K$66,0))</f>
        <v>2</v>
      </c>
    </row>
    <row r="8" spans="1:15" x14ac:dyDescent="0.25">
      <c r="A8" s="20">
        <v>2</v>
      </c>
      <c r="B8" s="17" t="str">
        <f>IFERROR(INDEX('Student Master'!$B:$B,MATCH($A8,'Student Master'!$A:$A,0)),"")</f>
        <v>Anu Mohit</v>
      </c>
      <c r="C8" s="20">
        <v>90</v>
      </c>
      <c r="D8" s="20">
        <v>94</v>
      </c>
      <c r="E8" s="20">
        <v>93</v>
      </c>
      <c r="F8" s="20">
        <v>92</v>
      </c>
      <c r="G8" s="20">
        <v>96</v>
      </c>
      <c r="H8" s="20">
        <v>99</v>
      </c>
      <c r="I8" s="20"/>
      <c r="J8" s="20"/>
      <c r="K8" s="17">
        <f t="shared" si="0"/>
        <v>564</v>
      </c>
      <c r="L8" s="18">
        <f t="shared" si="1"/>
        <v>94</v>
      </c>
      <c r="M8" s="17" t="str">
        <f>IF($A8="","",IF(L8&gt;=Settings!$B$22,Settings!$A$22,IF(L8&gt;=Settings!$B$23,Settings!$A$23,IF(L8&gt;=Settings!$B$24,Settings!$A$24,IF(L8&gt;=Settings!$B$25,Settings!$A$25,IF(L8&gt;=Settings!$B$26,Settings!$A$26,IF(L8&gt;=Settings!$B$27,Settings!$A$27,Settings!$A$28)))))))</f>
        <v>A+</v>
      </c>
      <c r="N8" s="17" t="str">
        <f t="shared" si="2"/>
        <v>Pass</v>
      </c>
      <c r="O8" s="17">
        <f t="shared" si="3"/>
        <v>1</v>
      </c>
    </row>
    <row r="9" spans="1:15" x14ac:dyDescent="0.25">
      <c r="A9" s="20"/>
      <c r="B9" s="17" t="str">
        <f>IFERROR(INDEX('Student Master'!$B:$B,MATCH($A9,'Student Master'!$A:$A,0)),"")</f>
        <v/>
      </c>
      <c r="C9" s="20"/>
      <c r="D9" s="20"/>
      <c r="E9" s="20"/>
      <c r="F9" s="20"/>
      <c r="G9" s="20"/>
      <c r="H9" s="20"/>
      <c r="I9" s="20"/>
      <c r="J9" s="20"/>
      <c r="K9" s="17" t="str">
        <f t="shared" si="0"/>
        <v/>
      </c>
      <c r="L9" s="18" t="str">
        <f t="shared" si="1"/>
        <v/>
      </c>
      <c r="M9" s="17" t="str">
        <f>IF($A9="","",IF(L9&gt;=Settings!$B$22,Settings!$A$22,IF(L9&gt;=Settings!$B$23,Settings!$A$23,IF(L9&gt;=Settings!$B$24,Settings!$A$24,IF(L9&gt;=Settings!$B$25,Settings!$A$25,IF(L9&gt;=Settings!$B$26,Settings!$A$26,IF(L9&gt;=Settings!$B$27,Settings!$A$27,Settings!$A$28)))))))</f>
        <v/>
      </c>
      <c r="N9" s="17" t="str">
        <f t="shared" si="2"/>
        <v/>
      </c>
      <c r="O9" s="17" t="str">
        <f t="shared" si="3"/>
        <v/>
      </c>
    </row>
    <row r="10" spans="1:15" x14ac:dyDescent="0.25">
      <c r="A10" s="20"/>
      <c r="B10" s="17" t="str">
        <f>IFERROR(INDEX('Student Master'!$B:$B,MATCH($A10,'Student Master'!$A:$A,0)),"")</f>
        <v/>
      </c>
      <c r="C10" s="20"/>
      <c r="D10" s="20"/>
      <c r="E10" s="20"/>
      <c r="F10" s="20"/>
      <c r="G10" s="20"/>
      <c r="H10" s="20"/>
      <c r="I10" s="20"/>
      <c r="J10" s="20"/>
      <c r="K10" s="17" t="str">
        <f t="shared" si="0"/>
        <v/>
      </c>
      <c r="L10" s="18" t="str">
        <f t="shared" si="1"/>
        <v/>
      </c>
      <c r="M10" s="17" t="str">
        <f>IF($A10="","",IF(L10&gt;=Settings!$B$22,Settings!$A$22,IF(L10&gt;=Settings!$B$23,Settings!$A$23,IF(L10&gt;=Settings!$B$24,Settings!$A$24,IF(L10&gt;=Settings!$B$25,Settings!$A$25,IF(L10&gt;=Settings!$B$26,Settings!$A$26,IF(L10&gt;=Settings!$B$27,Settings!$A$27,Settings!$A$28)))))))</f>
        <v/>
      </c>
      <c r="N10" s="17" t="str">
        <f t="shared" si="2"/>
        <v/>
      </c>
      <c r="O10" s="17" t="str">
        <f t="shared" si="3"/>
        <v/>
      </c>
    </row>
    <row r="11" spans="1:15" x14ac:dyDescent="0.25">
      <c r="A11" s="20"/>
      <c r="B11" s="17" t="str">
        <f>IFERROR(INDEX('Student Master'!$B:$B,MATCH($A11,'Student Master'!$A:$A,0)),"")</f>
        <v/>
      </c>
      <c r="C11" s="20"/>
      <c r="D11" s="20"/>
      <c r="E11" s="20"/>
      <c r="F11" s="20"/>
      <c r="G11" s="20"/>
      <c r="H11" s="20"/>
      <c r="I11" s="20"/>
      <c r="J11" s="20"/>
      <c r="K11" s="17" t="str">
        <f t="shared" si="0"/>
        <v/>
      </c>
      <c r="L11" s="18" t="str">
        <f t="shared" si="1"/>
        <v/>
      </c>
      <c r="M11" s="17" t="str">
        <f>IF($A11="","",IF(L11&gt;=Settings!$B$22,Settings!$A$22,IF(L11&gt;=Settings!$B$23,Settings!$A$23,IF(L11&gt;=Settings!$B$24,Settings!$A$24,IF(L11&gt;=Settings!$B$25,Settings!$A$25,IF(L11&gt;=Settings!$B$26,Settings!$A$26,IF(L11&gt;=Settings!$B$27,Settings!$A$27,Settings!$A$28)))))))</f>
        <v/>
      </c>
      <c r="N11" s="17" t="str">
        <f t="shared" si="2"/>
        <v/>
      </c>
      <c r="O11" s="17" t="str">
        <f t="shared" si="3"/>
        <v/>
      </c>
    </row>
    <row r="12" spans="1:15" x14ac:dyDescent="0.25">
      <c r="A12" s="20"/>
      <c r="B12" s="17" t="str">
        <f>IFERROR(INDEX('Student Master'!$B:$B,MATCH($A12,'Student Master'!$A:$A,0)),"")</f>
        <v/>
      </c>
      <c r="C12" s="20"/>
      <c r="D12" s="20"/>
      <c r="E12" s="20"/>
      <c r="F12" s="20"/>
      <c r="G12" s="20"/>
      <c r="H12" s="20"/>
      <c r="I12" s="20"/>
      <c r="J12" s="20"/>
      <c r="K12" s="17" t="str">
        <f t="shared" si="0"/>
        <v/>
      </c>
      <c r="L12" s="18" t="str">
        <f t="shared" si="1"/>
        <v/>
      </c>
      <c r="M12" s="17" t="str">
        <f>IF($A12="","",IF(L12&gt;=Settings!$B$22,Settings!$A$22,IF(L12&gt;=Settings!$B$23,Settings!$A$23,IF(L12&gt;=Settings!$B$24,Settings!$A$24,IF(L12&gt;=Settings!$B$25,Settings!$A$25,IF(L12&gt;=Settings!$B$26,Settings!$A$26,IF(L12&gt;=Settings!$B$27,Settings!$A$27,Settings!$A$28)))))))</f>
        <v/>
      </c>
      <c r="N12" s="17" t="str">
        <f t="shared" si="2"/>
        <v/>
      </c>
      <c r="O12" s="17" t="str">
        <f t="shared" si="3"/>
        <v/>
      </c>
    </row>
    <row r="13" spans="1:15" x14ac:dyDescent="0.25">
      <c r="A13" s="20"/>
      <c r="B13" s="17" t="str">
        <f>IFERROR(INDEX('Student Master'!$B:$B,MATCH($A13,'Student Master'!$A:$A,0)),"")</f>
        <v/>
      </c>
      <c r="C13" s="20"/>
      <c r="D13" s="20"/>
      <c r="E13" s="20"/>
      <c r="F13" s="20"/>
      <c r="G13" s="20"/>
      <c r="H13" s="20"/>
      <c r="I13" s="20"/>
      <c r="J13" s="20"/>
      <c r="K13" s="17" t="str">
        <f t="shared" si="0"/>
        <v/>
      </c>
      <c r="L13" s="18" t="str">
        <f t="shared" si="1"/>
        <v/>
      </c>
      <c r="M13" s="17" t="str">
        <f>IF($A13="","",IF(L13&gt;=Settings!$B$22,Settings!$A$22,IF(L13&gt;=Settings!$B$23,Settings!$A$23,IF(L13&gt;=Settings!$B$24,Settings!$A$24,IF(L13&gt;=Settings!$B$25,Settings!$A$25,IF(L13&gt;=Settings!$B$26,Settings!$A$26,IF(L13&gt;=Settings!$B$27,Settings!$A$27,Settings!$A$28)))))))</f>
        <v/>
      </c>
      <c r="N13" s="17" t="str">
        <f t="shared" si="2"/>
        <v/>
      </c>
      <c r="O13" s="17" t="str">
        <f t="shared" si="3"/>
        <v/>
      </c>
    </row>
    <row r="14" spans="1:15" x14ac:dyDescent="0.25">
      <c r="A14" s="20"/>
      <c r="B14" s="17" t="str">
        <f>IFERROR(INDEX('Student Master'!$B:$B,MATCH($A14,'Student Master'!$A:$A,0)),"")</f>
        <v/>
      </c>
      <c r="C14" s="20"/>
      <c r="D14" s="20"/>
      <c r="E14" s="20"/>
      <c r="F14" s="20"/>
      <c r="G14" s="20"/>
      <c r="H14" s="20"/>
      <c r="I14" s="20"/>
      <c r="J14" s="20"/>
      <c r="K14" s="17" t="str">
        <f t="shared" si="0"/>
        <v/>
      </c>
      <c r="L14" s="18" t="str">
        <f t="shared" si="1"/>
        <v/>
      </c>
      <c r="M14" s="17" t="str">
        <f>IF($A14="","",IF(L14&gt;=Settings!$B$22,Settings!$A$22,IF(L14&gt;=Settings!$B$23,Settings!$A$23,IF(L14&gt;=Settings!$B$24,Settings!$A$24,IF(L14&gt;=Settings!$B$25,Settings!$A$25,IF(L14&gt;=Settings!$B$26,Settings!$A$26,IF(L14&gt;=Settings!$B$27,Settings!$A$27,Settings!$A$28)))))))</f>
        <v/>
      </c>
      <c r="N14" s="17" t="str">
        <f t="shared" si="2"/>
        <v/>
      </c>
      <c r="O14" s="17" t="str">
        <f t="shared" si="3"/>
        <v/>
      </c>
    </row>
    <row r="15" spans="1:15" x14ac:dyDescent="0.25">
      <c r="A15" s="20"/>
      <c r="B15" s="17" t="str">
        <f>IFERROR(INDEX('Student Master'!$B:$B,MATCH($A15,'Student Master'!$A:$A,0)),"")</f>
        <v/>
      </c>
      <c r="C15" s="20"/>
      <c r="D15" s="20"/>
      <c r="E15" s="20"/>
      <c r="F15" s="20"/>
      <c r="G15" s="20"/>
      <c r="H15" s="20"/>
      <c r="I15" s="20"/>
      <c r="J15" s="20"/>
      <c r="K15" s="17" t="str">
        <f t="shared" si="0"/>
        <v/>
      </c>
      <c r="L15" s="18" t="str">
        <f t="shared" si="1"/>
        <v/>
      </c>
      <c r="M15" s="17" t="str">
        <f>IF($A15="","",IF(L15&gt;=Settings!$B$22,Settings!$A$22,IF(L15&gt;=Settings!$B$23,Settings!$A$23,IF(L15&gt;=Settings!$B$24,Settings!$A$24,IF(L15&gt;=Settings!$B$25,Settings!$A$25,IF(L15&gt;=Settings!$B$26,Settings!$A$26,IF(L15&gt;=Settings!$B$27,Settings!$A$27,Settings!$A$28)))))))</f>
        <v/>
      </c>
      <c r="N15" s="17" t="str">
        <f t="shared" si="2"/>
        <v/>
      </c>
      <c r="O15" s="17" t="str">
        <f t="shared" si="3"/>
        <v/>
      </c>
    </row>
    <row r="16" spans="1:15" x14ac:dyDescent="0.25">
      <c r="A16" s="20"/>
      <c r="B16" s="17" t="str">
        <f>IFERROR(INDEX('Student Master'!$B:$B,MATCH($A16,'Student Master'!$A:$A,0)),"")</f>
        <v/>
      </c>
      <c r="C16" s="20"/>
      <c r="D16" s="20"/>
      <c r="E16" s="20"/>
      <c r="F16" s="20"/>
      <c r="G16" s="20"/>
      <c r="H16" s="20"/>
      <c r="I16" s="20"/>
      <c r="J16" s="20"/>
      <c r="K16" s="17" t="str">
        <f t="shared" si="0"/>
        <v/>
      </c>
      <c r="L16" s="18" t="str">
        <f t="shared" si="1"/>
        <v/>
      </c>
      <c r="M16" s="17" t="str">
        <f>IF($A16="","",IF(L16&gt;=Settings!$B$22,Settings!$A$22,IF(L16&gt;=Settings!$B$23,Settings!$A$23,IF(L16&gt;=Settings!$B$24,Settings!$A$24,IF(L16&gt;=Settings!$B$25,Settings!$A$25,IF(L16&gt;=Settings!$B$26,Settings!$A$26,IF(L16&gt;=Settings!$B$27,Settings!$A$27,Settings!$A$28)))))))</f>
        <v/>
      </c>
      <c r="N16" s="17" t="str">
        <f t="shared" si="2"/>
        <v/>
      </c>
      <c r="O16" s="17" t="str">
        <f t="shared" si="3"/>
        <v/>
      </c>
    </row>
    <row r="17" spans="1:15" x14ac:dyDescent="0.25">
      <c r="A17" s="20"/>
      <c r="B17" s="17" t="str">
        <f>IFERROR(INDEX('Student Master'!$B:$B,MATCH($A17,'Student Master'!$A:$A,0)),"")</f>
        <v/>
      </c>
      <c r="C17" s="20"/>
      <c r="D17" s="20"/>
      <c r="E17" s="20"/>
      <c r="F17" s="20"/>
      <c r="G17" s="20"/>
      <c r="H17" s="20"/>
      <c r="I17" s="20"/>
      <c r="J17" s="20"/>
      <c r="K17" s="17" t="str">
        <f t="shared" si="0"/>
        <v/>
      </c>
      <c r="L17" s="18" t="str">
        <f t="shared" si="1"/>
        <v/>
      </c>
      <c r="M17" s="17" t="str">
        <f>IF($A17="","",IF(L17&gt;=Settings!$B$22,Settings!$A$22,IF(L17&gt;=Settings!$B$23,Settings!$A$23,IF(L17&gt;=Settings!$B$24,Settings!$A$24,IF(L17&gt;=Settings!$B$25,Settings!$A$25,IF(L17&gt;=Settings!$B$26,Settings!$A$26,IF(L17&gt;=Settings!$B$27,Settings!$A$27,Settings!$A$28)))))))</f>
        <v/>
      </c>
      <c r="N17" s="17" t="str">
        <f t="shared" si="2"/>
        <v/>
      </c>
      <c r="O17" s="17" t="str">
        <f t="shared" si="3"/>
        <v/>
      </c>
    </row>
    <row r="18" spans="1:15" x14ac:dyDescent="0.25">
      <c r="A18" s="20"/>
      <c r="B18" s="17" t="str">
        <f>IFERROR(INDEX('Student Master'!$B:$B,MATCH($A18,'Student Master'!$A:$A,0)),"")</f>
        <v/>
      </c>
      <c r="C18" s="20"/>
      <c r="D18" s="20"/>
      <c r="E18" s="20"/>
      <c r="F18" s="20"/>
      <c r="G18" s="20"/>
      <c r="H18" s="20"/>
      <c r="I18" s="20"/>
      <c r="J18" s="20"/>
      <c r="K18" s="17" t="str">
        <f t="shared" si="0"/>
        <v/>
      </c>
      <c r="L18" s="18" t="str">
        <f t="shared" si="1"/>
        <v/>
      </c>
      <c r="M18" s="17" t="str">
        <f>IF($A18="","",IF(L18&gt;=Settings!$B$22,Settings!$A$22,IF(L18&gt;=Settings!$B$23,Settings!$A$23,IF(L18&gt;=Settings!$B$24,Settings!$A$24,IF(L18&gt;=Settings!$B$25,Settings!$A$25,IF(L18&gt;=Settings!$B$26,Settings!$A$26,IF(L18&gt;=Settings!$B$27,Settings!$A$27,Settings!$A$28)))))))</f>
        <v/>
      </c>
      <c r="N18" s="17" t="str">
        <f t="shared" si="2"/>
        <v/>
      </c>
      <c r="O18" s="17" t="str">
        <f t="shared" si="3"/>
        <v/>
      </c>
    </row>
    <row r="19" spans="1:15" x14ac:dyDescent="0.25">
      <c r="A19" s="20"/>
      <c r="B19" s="17" t="str">
        <f>IFERROR(INDEX('Student Master'!$B:$B,MATCH($A19,'Student Master'!$A:$A,0)),"")</f>
        <v/>
      </c>
      <c r="C19" s="20"/>
      <c r="D19" s="20"/>
      <c r="E19" s="20"/>
      <c r="F19" s="20"/>
      <c r="G19" s="20"/>
      <c r="H19" s="20"/>
      <c r="I19" s="20"/>
      <c r="J19" s="20"/>
      <c r="K19" s="17" t="str">
        <f t="shared" si="0"/>
        <v/>
      </c>
      <c r="L19" s="18" t="str">
        <f t="shared" si="1"/>
        <v/>
      </c>
      <c r="M19" s="17" t="str">
        <f>IF($A19="","",IF(L19&gt;=Settings!$B$22,Settings!$A$22,IF(L19&gt;=Settings!$B$23,Settings!$A$23,IF(L19&gt;=Settings!$B$24,Settings!$A$24,IF(L19&gt;=Settings!$B$25,Settings!$A$25,IF(L19&gt;=Settings!$B$26,Settings!$A$26,IF(L19&gt;=Settings!$B$27,Settings!$A$27,Settings!$A$28)))))))</f>
        <v/>
      </c>
      <c r="N19" s="17" t="str">
        <f t="shared" si="2"/>
        <v/>
      </c>
      <c r="O19" s="17" t="str">
        <f t="shared" si="3"/>
        <v/>
      </c>
    </row>
    <row r="20" spans="1:15" x14ac:dyDescent="0.25">
      <c r="A20" s="20"/>
      <c r="B20" s="17" t="str">
        <f>IFERROR(INDEX('Student Master'!$B:$B,MATCH($A20,'Student Master'!$A:$A,0)),"")</f>
        <v/>
      </c>
      <c r="C20" s="20"/>
      <c r="D20" s="20"/>
      <c r="E20" s="20"/>
      <c r="F20" s="20"/>
      <c r="G20" s="20"/>
      <c r="H20" s="20"/>
      <c r="I20" s="20"/>
      <c r="J20" s="20"/>
      <c r="K20" s="17" t="str">
        <f t="shared" si="0"/>
        <v/>
      </c>
      <c r="L20" s="18" t="str">
        <f t="shared" si="1"/>
        <v/>
      </c>
      <c r="M20" s="17" t="str">
        <f>IF($A20="","",IF(L20&gt;=Settings!$B$22,Settings!$A$22,IF(L20&gt;=Settings!$B$23,Settings!$A$23,IF(L20&gt;=Settings!$B$24,Settings!$A$24,IF(L20&gt;=Settings!$B$25,Settings!$A$25,IF(L20&gt;=Settings!$B$26,Settings!$A$26,IF(L20&gt;=Settings!$B$27,Settings!$A$27,Settings!$A$28)))))))</f>
        <v/>
      </c>
      <c r="N20" s="17" t="str">
        <f t="shared" si="2"/>
        <v/>
      </c>
      <c r="O20" s="17" t="str">
        <f t="shared" si="3"/>
        <v/>
      </c>
    </row>
    <row r="21" spans="1:15" x14ac:dyDescent="0.25">
      <c r="A21" s="20"/>
      <c r="B21" s="17" t="str">
        <f>IFERROR(INDEX('Student Master'!$B:$B,MATCH($A21,'Student Master'!$A:$A,0)),"")</f>
        <v/>
      </c>
      <c r="C21" s="20"/>
      <c r="D21" s="20"/>
      <c r="E21" s="20"/>
      <c r="F21" s="20"/>
      <c r="G21" s="20"/>
      <c r="H21" s="20"/>
      <c r="I21" s="20"/>
      <c r="J21" s="20"/>
      <c r="K21" s="17" t="str">
        <f t="shared" si="0"/>
        <v/>
      </c>
      <c r="L21" s="18" t="str">
        <f t="shared" si="1"/>
        <v/>
      </c>
      <c r="M21" s="17" t="str">
        <f>IF($A21="","",IF(L21&gt;=Settings!$B$22,Settings!$A$22,IF(L21&gt;=Settings!$B$23,Settings!$A$23,IF(L21&gt;=Settings!$B$24,Settings!$A$24,IF(L21&gt;=Settings!$B$25,Settings!$A$25,IF(L21&gt;=Settings!$B$26,Settings!$A$26,IF(L21&gt;=Settings!$B$27,Settings!$A$27,Settings!$A$28)))))))</f>
        <v/>
      </c>
      <c r="N21" s="17" t="str">
        <f t="shared" si="2"/>
        <v/>
      </c>
      <c r="O21" s="17" t="str">
        <f t="shared" si="3"/>
        <v/>
      </c>
    </row>
    <row r="22" spans="1:15" x14ac:dyDescent="0.25">
      <c r="A22" s="20"/>
      <c r="B22" s="17" t="str">
        <f>IFERROR(INDEX('Student Master'!$B:$B,MATCH($A22,'Student Master'!$A:$A,0)),"")</f>
        <v/>
      </c>
      <c r="C22" s="20"/>
      <c r="D22" s="20"/>
      <c r="E22" s="20"/>
      <c r="F22" s="20"/>
      <c r="G22" s="20"/>
      <c r="H22" s="20"/>
      <c r="I22" s="20"/>
      <c r="J22" s="20"/>
      <c r="K22" s="17" t="str">
        <f t="shared" si="0"/>
        <v/>
      </c>
      <c r="L22" s="18" t="str">
        <f t="shared" si="1"/>
        <v/>
      </c>
      <c r="M22" s="17" t="str">
        <f>IF($A22="","",IF(L22&gt;=Settings!$B$22,Settings!$A$22,IF(L22&gt;=Settings!$B$23,Settings!$A$23,IF(L22&gt;=Settings!$B$24,Settings!$A$24,IF(L22&gt;=Settings!$B$25,Settings!$A$25,IF(L22&gt;=Settings!$B$26,Settings!$A$26,IF(L22&gt;=Settings!$B$27,Settings!$A$27,Settings!$A$28)))))))</f>
        <v/>
      </c>
      <c r="N22" s="17" t="str">
        <f t="shared" si="2"/>
        <v/>
      </c>
      <c r="O22" s="17" t="str">
        <f t="shared" si="3"/>
        <v/>
      </c>
    </row>
    <row r="23" spans="1:15" x14ac:dyDescent="0.25">
      <c r="A23" s="20"/>
      <c r="B23" s="17" t="str">
        <f>IFERROR(INDEX('Student Master'!$B:$B,MATCH($A23,'Student Master'!$A:$A,0)),"")</f>
        <v/>
      </c>
      <c r="C23" s="20"/>
      <c r="D23" s="20"/>
      <c r="E23" s="20"/>
      <c r="F23" s="20"/>
      <c r="G23" s="20"/>
      <c r="H23" s="20"/>
      <c r="I23" s="20"/>
      <c r="J23" s="20"/>
      <c r="K23" s="17" t="str">
        <f t="shared" si="0"/>
        <v/>
      </c>
      <c r="L23" s="18" t="str">
        <f t="shared" si="1"/>
        <v/>
      </c>
      <c r="M23" s="17" t="str">
        <f>IF($A23="","",IF(L23&gt;=Settings!$B$22,Settings!$A$22,IF(L23&gt;=Settings!$B$23,Settings!$A$23,IF(L23&gt;=Settings!$B$24,Settings!$A$24,IF(L23&gt;=Settings!$B$25,Settings!$A$25,IF(L23&gt;=Settings!$B$26,Settings!$A$26,IF(L23&gt;=Settings!$B$27,Settings!$A$27,Settings!$A$28)))))))</f>
        <v/>
      </c>
      <c r="N23" s="17" t="str">
        <f t="shared" si="2"/>
        <v/>
      </c>
      <c r="O23" s="17" t="str">
        <f t="shared" si="3"/>
        <v/>
      </c>
    </row>
    <row r="24" spans="1:15" x14ac:dyDescent="0.25">
      <c r="A24" s="20"/>
      <c r="B24" s="17" t="str">
        <f>IFERROR(INDEX('Student Master'!$B:$B,MATCH($A24,'Student Master'!$A:$A,0)),"")</f>
        <v/>
      </c>
      <c r="C24" s="20"/>
      <c r="D24" s="20"/>
      <c r="E24" s="20"/>
      <c r="F24" s="20"/>
      <c r="G24" s="20"/>
      <c r="H24" s="20"/>
      <c r="I24" s="20"/>
      <c r="J24" s="20"/>
      <c r="K24" s="17" t="str">
        <f t="shared" si="0"/>
        <v/>
      </c>
      <c r="L24" s="18" t="str">
        <f t="shared" si="1"/>
        <v/>
      </c>
      <c r="M24" s="17" t="str">
        <f>IF($A24="","",IF(L24&gt;=Settings!$B$22,Settings!$A$22,IF(L24&gt;=Settings!$B$23,Settings!$A$23,IF(L24&gt;=Settings!$B$24,Settings!$A$24,IF(L24&gt;=Settings!$B$25,Settings!$A$25,IF(L24&gt;=Settings!$B$26,Settings!$A$26,IF(L24&gt;=Settings!$B$27,Settings!$A$27,Settings!$A$28)))))))</f>
        <v/>
      </c>
      <c r="N24" s="17" t="str">
        <f t="shared" si="2"/>
        <v/>
      </c>
      <c r="O24" s="17" t="str">
        <f t="shared" si="3"/>
        <v/>
      </c>
    </row>
    <row r="25" spans="1:15" x14ac:dyDescent="0.25">
      <c r="A25" s="20"/>
      <c r="B25" s="17" t="str">
        <f>IFERROR(INDEX('Student Master'!$B:$B,MATCH($A25,'Student Master'!$A:$A,0)),"")</f>
        <v/>
      </c>
      <c r="C25" s="20"/>
      <c r="D25" s="20"/>
      <c r="E25" s="20"/>
      <c r="F25" s="20"/>
      <c r="G25" s="20"/>
      <c r="H25" s="20"/>
      <c r="I25" s="20"/>
      <c r="J25" s="20"/>
      <c r="K25" s="17" t="str">
        <f t="shared" si="0"/>
        <v/>
      </c>
      <c r="L25" s="18" t="str">
        <f t="shared" si="1"/>
        <v/>
      </c>
      <c r="M25" s="17" t="str">
        <f>IF($A25="","",IF(L25&gt;=Settings!$B$22,Settings!$A$22,IF(L25&gt;=Settings!$B$23,Settings!$A$23,IF(L25&gt;=Settings!$B$24,Settings!$A$24,IF(L25&gt;=Settings!$B$25,Settings!$A$25,IF(L25&gt;=Settings!$B$26,Settings!$A$26,IF(L25&gt;=Settings!$B$27,Settings!$A$27,Settings!$A$28)))))))</f>
        <v/>
      </c>
      <c r="N25" s="17" t="str">
        <f t="shared" si="2"/>
        <v/>
      </c>
      <c r="O25" s="17" t="str">
        <f t="shared" si="3"/>
        <v/>
      </c>
    </row>
    <row r="26" spans="1:15" x14ac:dyDescent="0.25">
      <c r="A26" s="20"/>
      <c r="B26" s="17" t="str">
        <f>IFERROR(INDEX('Student Master'!$B:$B,MATCH($A26,'Student Master'!$A:$A,0)),"")</f>
        <v/>
      </c>
      <c r="C26" s="20"/>
      <c r="D26" s="20"/>
      <c r="E26" s="20"/>
      <c r="F26" s="20"/>
      <c r="G26" s="20"/>
      <c r="H26" s="20"/>
      <c r="I26" s="20"/>
      <c r="J26" s="20"/>
      <c r="K26" s="17" t="str">
        <f t="shared" si="0"/>
        <v/>
      </c>
      <c r="L26" s="18" t="str">
        <f t="shared" si="1"/>
        <v/>
      </c>
      <c r="M26" s="17" t="str">
        <f>IF($A26="","",IF(L26&gt;=Settings!$B$22,Settings!$A$22,IF(L26&gt;=Settings!$B$23,Settings!$A$23,IF(L26&gt;=Settings!$B$24,Settings!$A$24,IF(L26&gt;=Settings!$B$25,Settings!$A$25,IF(L26&gt;=Settings!$B$26,Settings!$A$26,IF(L26&gt;=Settings!$B$27,Settings!$A$27,Settings!$A$28)))))))</f>
        <v/>
      </c>
      <c r="N26" s="17" t="str">
        <f t="shared" si="2"/>
        <v/>
      </c>
      <c r="O26" s="17" t="str">
        <f t="shared" si="3"/>
        <v/>
      </c>
    </row>
    <row r="27" spans="1:15" x14ac:dyDescent="0.25">
      <c r="A27" s="20"/>
      <c r="B27" s="17" t="str">
        <f>IFERROR(INDEX('Student Master'!$B:$B,MATCH($A27,'Student Master'!$A:$A,0)),"")</f>
        <v/>
      </c>
      <c r="C27" s="20"/>
      <c r="D27" s="20"/>
      <c r="E27" s="20"/>
      <c r="F27" s="20"/>
      <c r="G27" s="20"/>
      <c r="H27" s="20"/>
      <c r="I27" s="20"/>
      <c r="J27" s="20"/>
      <c r="K27" s="17" t="str">
        <f t="shared" si="0"/>
        <v/>
      </c>
      <c r="L27" s="18" t="str">
        <f t="shared" si="1"/>
        <v/>
      </c>
      <c r="M27" s="17" t="str">
        <f>IF($A27="","",IF(L27&gt;=Settings!$B$22,Settings!$A$22,IF(L27&gt;=Settings!$B$23,Settings!$A$23,IF(L27&gt;=Settings!$B$24,Settings!$A$24,IF(L27&gt;=Settings!$B$25,Settings!$A$25,IF(L27&gt;=Settings!$B$26,Settings!$A$26,IF(L27&gt;=Settings!$B$27,Settings!$A$27,Settings!$A$28)))))))</f>
        <v/>
      </c>
      <c r="N27" s="17" t="str">
        <f t="shared" si="2"/>
        <v/>
      </c>
      <c r="O27" s="17" t="str">
        <f t="shared" si="3"/>
        <v/>
      </c>
    </row>
    <row r="28" spans="1:15" x14ac:dyDescent="0.25">
      <c r="A28" s="20"/>
      <c r="B28" s="17" t="str">
        <f>IFERROR(INDEX('Student Master'!$B:$B,MATCH($A28,'Student Master'!$A:$A,0)),"")</f>
        <v/>
      </c>
      <c r="C28" s="20"/>
      <c r="D28" s="20"/>
      <c r="E28" s="20"/>
      <c r="F28" s="20"/>
      <c r="G28" s="20"/>
      <c r="H28" s="20"/>
      <c r="I28" s="20"/>
      <c r="J28" s="20"/>
      <c r="K28" s="17" t="str">
        <f t="shared" si="0"/>
        <v/>
      </c>
      <c r="L28" s="18" t="str">
        <f t="shared" si="1"/>
        <v/>
      </c>
      <c r="M28" s="17" t="str">
        <f>IF($A28="","",IF(L28&gt;=Settings!$B$22,Settings!$A$22,IF(L28&gt;=Settings!$B$23,Settings!$A$23,IF(L28&gt;=Settings!$B$24,Settings!$A$24,IF(L28&gt;=Settings!$B$25,Settings!$A$25,IF(L28&gt;=Settings!$B$26,Settings!$A$26,IF(L28&gt;=Settings!$B$27,Settings!$A$27,Settings!$A$28)))))))</f>
        <v/>
      </c>
      <c r="N28" s="17" t="str">
        <f t="shared" si="2"/>
        <v/>
      </c>
      <c r="O28" s="17" t="str">
        <f t="shared" si="3"/>
        <v/>
      </c>
    </row>
    <row r="29" spans="1:15" x14ac:dyDescent="0.25">
      <c r="A29" s="20"/>
      <c r="B29" s="17" t="str">
        <f>IFERROR(INDEX('Student Master'!$B:$B,MATCH($A29,'Student Master'!$A:$A,0)),"")</f>
        <v/>
      </c>
      <c r="C29" s="20"/>
      <c r="D29" s="20"/>
      <c r="E29" s="20"/>
      <c r="F29" s="20"/>
      <c r="G29" s="20"/>
      <c r="H29" s="20"/>
      <c r="I29" s="20"/>
      <c r="J29" s="20"/>
      <c r="K29" s="17" t="str">
        <f t="shared" si="0"/>
        <v/>
      </c>
      <c r="L29" s="18" t="str">
        <f t="shared" si="1"/>
        <v/>
      </c>
      <c r="M29" s="17" t="str">
        <f>IF($A29="","",IF(L29&gt;=Settings!$B$22,Settings!$A$22,IF(L29&gt;=Settings!$B$23,Settings!$A$23,IF(L29&gt;=Settings!$B$24,Settings!$A$24,IF(L29&gt;=Settings!$B$25,Settings!$A$25,IF(L29&gt;=Settings!$B$26,Settings!$A$26,IF(L29&gt;=Settings!$B$27,Settings!$A$27,Settings!$A$28)))))))</f>
        <v/>
      </c>
      <c r="N29" s="17" t="str">
        <f t="shared" si="2"/>
        <v/>
      </c>
      <c r="O29" s="17" t="str">
        <f t="shared" si="3"/>
        <v/>
      </c>
    </row>
    <row r="30" spans="1:15" x14ac:dyDescent="0.25">
      <c r="A30" s="20"/>
      <c r="B30" s="17" t="str">
        <f>IFERROR(INDEX('Student Master'!$B:$B,MATCH($A30,'Student Master'!$A:$A,0)),"")</f>
        <v/>
      </c>
      <c r="C30" s="20"/>
      <c r="D30" s="20"/>
      <c r="E30" s="20"/>
      <c r="F30" s="20"/>
      <c r="G30" s="20"/>
      <c r="H30" s="20"/>
      <c r="I30" s="20"/>
      <c r="J30" s="20"/>
      <c r="K30" s="17" t="str">
        <f t="shared" si="0"/>
        <v/>
      </c>
      <c r="L30" s="18" t="str">
        <f t="shared" si="1"/>
        <v/>
      </c>
      <c r="M30" s="17" t="str">
        <f>IF($A30="","",IF(L30&gt;=Settings!$B$22,Settings!$A$22,IF(L30&gt;=Settings!$B$23,Settings!$A$23,IF(L30&gt;=Settings!$B$24,Settings!$A$24,IF(L30&gt;=Settings!$B$25,Settings!$A$25,IF(L30&gt;=Settings!$B$26,Settings!$A$26,IF(L30&gt;=Settings!$B$27,Settings!$A$27,Settings!$A$28)))))))</f>
        <v/>
      </c>
      <c r="N30" s="17" t="str">
        <f t="shared" si="2"/>
        <v/>
      </c>
      <c r="O30" s="17" t="str">
        <f t="shared" si="3"/>
        <v/>
      </c>
    </row>
    <row r="31" spans="1:15" x14ac:dyDescent="0.25">
      <c r="A31" s="20"/>
      <c r="B31" s="17" t="str">
        <f>IFERROR(INDEX('Student Master'!$B:$B,MATCH($A31,'Student Master'!$A:$A,0)),"")</f>
        <v/>
      </c>
      <c r="C31" s="20"/>
      <c r="D31" s="20"/>
      <c r="E31" s="20"/>
      <c r="F31" s="20"/>
      <c r="G31" s="20"/>
      <c r="H31" s="20"/>
      <c r="I31" s="20"/>
      <c r="J31" s="20"/>
      <c r="K31" s="17" t="str">
        <f t="shared" si="0"/>
        <v/>
      </c>
      <c r="L31" s="18" t="str">
        <f t="shared" si="1"/>
        <v/>
      </c>
      <c r="M31" s="17" t="str">
        <f>IF($A31="","",IF(L31&gt;=Settings!$B$22,Settings!$A$22,IF(L31&gt;=Settings!$B$23,Settings!$A$23,IF(L31&gt;=Settings!$B$24,Settings!$A$24,IF(L31&gt;=Settings!$B$25,Settings!$A$25,IF(L31&gt;=Settings!$B$26,Settings!$A$26,IF(L31&gt;=Settings!$B$27,Settings!$A$27,Settings!$A$28)))))))</f>
        <v/>
      </c>
      <c r="N31" s="17" t="str">
        <f t="shared" si="2"/>
        <v/>
      </c>
      <c r="O31" s="17" t="str">
        <f t="shared" si="3"/>
        <v/>
      </c>
    </row>
    <row r="32" spans="1:15" x14ac:dyDescent="0.25">
      <c r="A32" s="20"/>
      <c r="B32" s="17" t="str">
        <f>IFERROR(INDEX('Student Master'!$B:$B,MATCH($A32,'Student Master'!$A:$A,0)),"")</f>
        <v/>
      </c>
      <c r="C32" s="20"/>
      <c r="D32" s="20"/>
      <c r="E32" s="20"/>
      <c r="F32" s="20"/>
      <c r="G32" s="20"/>
      <c r="H32" s="20"/>
      <c r="I32" s="20"/>
      <c r="J32" s="20"/>
      <c r="K32" s="17" t="str">
        <f t="shared" si="0"/>
        <v/>
      </c>
      <c r="L32" s="18" t="str">
        <f t="shared" si="1"/>
        <v/>
      </c>
      <c r="M32" s="17" t="str">
        <f>IF($A32="","",IF(L32&gt;=Settings!$B$22,Settings!$A$22,IF(L32&gt;=Settings!$B$23,Settings!$A$23,IF(L32&gt;=Settings!$B$24,Settings!$A$24,IF(L32&gt;=Settings!$B$25,Settings!$A$25,IF(L32&gt;=Settings!$B$26,Settings!$A$26,IF(L32&gt;=Settings!$B$27,Settings!$A$27,Settings!$A$28)))))))</f>
        <v/>
      </c>
      <c r="N32" s="17" t="str">
        <f t="shared" si="2"/>
        <v/>
      </c>
      <c r="O32" s="17" t="str">
        <f t="shared" si="3"/>
        <v/>
      </c>
    </row>
    <row r="33" spans="1:15" x14ac:dyDescent="0.25">
      <c r="A33" s="20"/>
      <c r="B33" s="17" t="str">
        <f>IFERROR(INDEX('Student Master'!$B:$B,MATCH($A33,'Student Master'!$A:$A,0)),"")</f>
        <v/>
      </c>
      <c r="C33" s="20"/>
      <c r="D33" s="20"/>
      <c r="E33" s="20"/>
      <c r="F33" s="20"/>
      <c r="G33" s="20"/>
      <c r="H33" s="20"/>
      <c r="I33" s="20"/>
      <c r="J33" s="20"/>
      <c r="K33" s="17" t="str">
        <f t="shared" si="0"/>
        <v/>
      </c>
      <c r="L33" s="18" t="str">
        <f t="shared" si="1"/>
        <v/>
      </c>
      <c r="M33" s="17" t="str">
        <f>IF($A33="","",IF(L33&gt;=Settings!$B$22,Settings!$A$22,IF(L33&gt;=Settings!$B$23,Settings!$A$23,IF(L33&gt;=Settings!$B$24,Settings!$A$24,IF(L33&gt;=Settings!$B$25,Settings!$A$25,IF(L33&gt;=Settings!$B$26,Settings!$A$26,IF(L33&gt;=Settings!$B$27,Settings!$A$27,Settings!$A$28)))))))</f>
        <v/>
      </c>
      <c r="N33" s="17" t="str">
        <f t="shared" si="2"/>
        <v/>
      </c>
      <c r="O33" s="17" t="str">
        <f t="shared" si="3"/>
        <v/>
      </c>
    </row>
    <row r="34" spans="1:15" x14ac:dyDescent="0.25">
      <c r="A34" s="20"/>
      <c r="B34" s="17" t="str">
        <f>IFERROR(INDEX('Student Master'!$B:$B,MATCH($A34,'Student Master'!$A:$A,0)),"")</f>
        <v/>
      </c>
      <c r="C34" s="20"/>
      <c r="D34" s="20"/>
      <c r="E34" s="20"/>
      <c r="F34" s="20"/>
      <c r="G34" s="20"/>
      <c r="H34" s="20"/>
      <c r="I34" s="20"/>
      <c r="J34" s="20"/>
      <c r="K34" s="17" t="str">
        <f t="shared" si="0"/>
        <v/>
      </c>
      <c r="L34" s="18" t="str">
        <f t="shared" si="1"/>
        <v/>
      </c>
      <c r="M34" s="17" t="str">
        <f>IF($A34="","",IF(L34&gt;=Settings!$B$22,Settings!$A$22,IF(L34&gt;=Settings!$B$23,Settings!$A$23,IF(L34&gt;=Settings!$B$24,Settings!$A$24,IF(L34&gt;=Settings!$B$25,Settings!$A$25,IF(L34&gt;=Settings!$B$26,Settings!$A$26,IF(L34&gt;=Settings!$B$27,Settings!$A$27,Settings!$A$28)))))))</f>
        <v/>
      </c>
      <c r="N34" s="17" t="str">
        <f t="shared" si="2"/>
        <v/>
      </c>
      <c r="O34" s="17" t="str">
        <f t="shared" si="3"/>
        <v/>
      </c>
    </row>
    <row r="35" spans="1:15" x14ac:dyDescent="0.25">
      <c r="A35" s="20"/>
      <c r="B35" s="17" t="str">
        <f>IFERROR(INDEX('Student Master'!$B:$B,MATCH($A35,'Student Master'!$A:$A,0)),"")</f>
        <v/>
      </c>
      <c r="C35" s="20"/>
      <c r="D35" s="20"/>
      <c r="E35" s="20"/>
      <c r="F35" s="20"/>
      <c r="G35" s="20"/>
      <c r="H35" s="20"/>
      <c r="I35" s="20"/>
      <c r="J35" s="20"/>
      <c r="K35" s="17" t="str">
        <f t="shared" si="0"/>
        <v/>
      </c>
      <c r="L35" s="18" t="str">
        <f t="shared" si="1"/>
        <v/>
      </c>
      <c r="M35" s="17" t="str">
        <f>IF($A35="","",IF(L35&gt;=Settings!$B$22,Settings!$A$22,IF(L35&gt;=Settings!$B$23,Settings!$A$23,IF(L35&gt;=Settings!$B$24,Settings!$A$24,IF(L35&gt;=Settings!$B$25,Settings!$A$25,IF(L35&gt;=Settings!$B$26,Settings!$A$26,IF(L35&gt;=Settings!$B$27,Settings!$A$27,Settings!$A$28)))))))</f>
        <v/>
      </c>
      <c r="N35" s="17" t="str">
        <f t="shared" si="2"/>
        <v/>
      </c>
      <c r="O35" s="17" t="str">
        <f t="shared" si="3"/>
        <v/>
      </c>
    </row>
    <row r="36" spans="1:15" x14ac:dyDescent="0.25">
      <c r="A36" s="20"/>
      <c r="B36" s="17" t="str">
        <f>IFERROR(INDEX('Student Master'!$B:$B,MATCH($A36,'Student Master'!$A:$A,0)),"")</f>
        <v/>
      </c>
      <c r="C36" s="20"/>
      <c r="D36" s="20"/>
      <c r="E36" s="20"/>
      <c r="F36" s="20"/>
      <c r="G36" s="20"/>
      <c r="H36" s="20"/>
      <c r="I36" s="20"/>
      <c r="J36" s="20"/>
      <c r="K36" s="17" t="str">
        <f t="shared" si="0"/>
        <v/>
      </c>
      <c r="L36" s="18" t="str">
        <f t="shared" si="1"/>
        <v/>
      </c>
      <c r="M36" s="17" t="str">
        <f>IF($A36="","",IF(L36&gt;=Settings!$B$22,Settings!$A$22,IF(L36&gt;=Settings!$B$23,Settings!$A$23,IF(L36&gt;=Settings!$B$24,Settings!$A$24,IF(L36&gt;=Settings!$B$25,Settings!$A$25,IF(L36&gt;=Settings!$B$26,Settings!$A$26,IF(L36&gt;=Settings!$B$27,Settings!$A$27,Settings!$A$28)))))))</f>
        <v/>
      </c>
      <c r="N36" s="17" t="str">
        <f t="shared" si="2"/>
        <v/>
      </c>
      <c r="O36" s="17" t="str">
        <f t="shared" si="3"/>
        <v/>
      </c>
    </row>
    <row r="37" spans="1:15" x14ac:dyDescent="0.25">
      <c r="A37" s="20"/>
      <c r="B37" s="17" t="str">
        <f>IFERROR(INDEX('Student Master'!$B:$B,MATCH($A37,'Student Master'!$A:$A,0)),"")</f>
        <v/>
      </c>
      <c r="C37" s="20"/>
      <c r="D37" s="20"/>
      <c r="E37" s="20"/>
      <c r="F37" s="20"/>
      <c r="G37" s="20"/>
      <c r="H37" s="20"/>
      <c r="I37" s="20"/>
      <c r="J37" s="20"/>
      <c r="K37" s="17" t="str">
        <f t="shared" si="0"/>
        <v/>
      </c>
      <c r="L37" s="18" t="str">
        <f t="shared" si="1"/>
        <v/>
      </c>
      <c r="M37" s="17" t="str">
        <f>IF($A37="","",IF(L37&gt;=Settings!$B$22,Settings!$A$22,IF(L37&gt;=Settings!$B$23,Settings!$A$23,IF(L37&gt;=Settings!$B$24,Settings!$A$24,IF(L37&gt;=Settings!$B$25,Settings!$A$25,IF(L37&gt;=Settings!$B$26,Settings!$A$26,IF(L37&gt;=Settings!$B$27,Settings!$A$27,Settings!$A$28)))))))</f>
        <v/>
      </c>
      <c r="N37" s="17" t="str">
        <f t="shared" si="2"/>
        <v/>
      </c>
      <c r="O37" s="17" t="str">
        <f t="shared" si="3"/>
        <v/>
      </c>
    </row>
    <row r="38" spans="1:15" x14ac:dyDescent="0.25">
      <c r="A38" s="20"/>
      <c r="B38" s="17" t="str">
        <f>IFERROR(INDEX('Student Master'!$B:$B,MATCH($A38,'Student Master'!$A:$A,0)),"")</f>
        <v/>
      </c>
      <c r="C38" s="20"/>
      <c r="D38" s="20"/>
      <c r="E38" s="20"/>
      <c r="F38" s="20"/>
      <c r="G38" s="20"/>
      <c r="H38" s="20"/>
      <c r="I38" s="20"/>
      <c r="J38" s="20"/>
      <c r="K38" s="17" t="str">
        <f t="shared" si="0"/>
        <v/>
      </c>
      <c r="L38" s="18" t="str">
        <f t="shared" si="1"/>
        <v/>
      </c>
      <c r="M38" s="17" t="str">
        <f>IF($A38="","",IF(L38&gt;=Settings!$B$22,Settings!$A$22,IF(L38&gt;=Settings!$B$23,Settings!$A$23,IF(L38&gt;=Settings!$B$24,Settings!$A$24,IF(L38&gt;=Settings!$B$25,Settings!$A$25,IF(L38&gt;=Settings!$B$26,Settings!$A$26,IF(L38&gt;=Settings!$B$27,Settings!$A$27,Settings!$A$28)))))))</f>
        <v/>
      </c>
      <c r="N38" s="17" t="str">
        <f t="shared" si="2"/>
        <v/>
      </c>
      <c r="O38" s="17" t="str">
        <f t="shared" si="3"/>
        <v/>
      </c>
    </row>
    <row r="39" spans="1:15" x14ac:dyDescent="0.25">
      <c r="A39" s="20"/>
      <c r="B39" s="17" t="str">
        <f>IFERROR(INDEX('Student Master'!$B:$B,MATCH($A39,'Student Master'!$A:$A,0)),"")</f>
        <v/>
      </c>
      <c r="C39" s="20"/>
      <c r="D39" s="20"/>
      <c r="E39" s="20"/>
      <c r="F39" s="20"/>
      <c r="G39" s="20"/>
      <c r="H39" s="20"/>
      <c r="I39" s="20"/>
      <c r="J39" s="20"/>
      <c r="K39" s="17" t="str">
        <f t="shared" ref="K39:K70" si="4">IF($A39="","",SUM(C39:J39))</f>
        <v/>
      </c>
      <c r="L39" s="18" t="str">
        <f t="shared" ref="L39:L70" si="5">IF($A39="","",ROUND(K39/SUM($C$4:$J$4)*100,2))</f>
        <v/>
      </c>
      <c r="M39" s="17" t="str">
        <f>IF($A39="","",IF(L39&gt;=Settings!$B$22,Settings!$A$22,IF(L39&gt;=Settings!$B$23,Settings!$A$23,IF(L39&gt;=Settings!$B$24,Settings!$A$24,IF(L39&gt;=Settings!$B$25,Settings!$A$25,IF(L39&gt;=Settings!$B$26,Settings!$A$26,IF(L39&gt;=Settings!$B$27,Settings!$A$27,Settings!$A$28)))))))</f>
        <v/>
      </c>
      <c r="N39" s="17" t="str">
        <f t="shared" ref="N39:N66" si="6">IF($A39="","",IF(SUMPRODUCT((C39:J39&lt;$C$5:$J$5)*1)&gt;0,"Fail","Pass"))</f>
        <v/>
      </c>
      <c r="O39" s="17" t="str">
        <f t="shared" ref="O39:O66" si="7">IF($A39="","",_xlfn.RANK.EQ(K39,$K$7:$K$66,0))</f>
        <v/>
      </c>
    </row>
    <row r="40" spans="1:15" x14ac:dyDescent="0.25">
      <c r="A40" s="20"/>
      <c r="B40" s="17" t="str">
        <f>IFERROR(INDEX('Student Master'!$B:$B,MATCH($A40,'Student Master'!$A:$A,0)),"")</f>
        <v/>
      </c>
      <c r="C40" s="20"/>
      <c r="D40" s="20"/>
      <c r="E40" s="20"/>
      <c r="F40" s="20"/>
      <c r="G40" s="20"/>
      <c r="H40" s="20"/>
      <c r="I40" s="20"/>
      <c r="J40" s="20"/>
      <c r="K40" s="17" t="str">
        <f t="shared" si="4"/>
        <v/>
      </c>
      <c r="L40" s="18" t="str">
        <f t="shared" si="5"/>
        <v/>
      </c>
      <c r="M40" s="17" t="str">
        <f>IF($A40="","",IF(L40&gt;=Settings!$B$22,Settings!$A$22,IF(L40&gt;=Settings!$B$23,Settings!$A$23,IF(L40&gt;=Settings!$B$24,Settings!$A$24,IF(L40&gt;=Settings!$B$25,Settings!$A$25,IF(L40&gt;=Settings!$B$26,Settings!$A$26,IF(L40&gt;=Settings!$B$27,Settings!$A$27,Settings!$A$28)))))))</f>
        <v/>
      </c>
      <c r="N40" s="17" t="str">
        <f t="shared" si="6"/>
        <v/>
      </c>
      <c r="O40" s="17" t="str">
        <f t="shared" si="7"/>
        <v/>
      </c>
    </row>
    <row r="41" spans="1:15" x14ac:dyDescent="0.25">
      <c r="A41" s="20"/>
      <c r="B41" s="17" t="str">
        <f>IFERROR(INDEX('Student Master'!$B:$B,MATCH($A41,'Student Master'!$A:$A,0)),"")</f>
        <v/>
      </c>
      <c r="C41" s="20"/>
      <c r="D41" s="20"/>
      <c r="E41" s="20"/>
      <c r="F41" s="20"/>
      <c r="G41" s="20"/>
      <c r="H41" s="20"/>
      <c r="I41" s="20"/>
      <c r="J41" s="20"/>
      <c r="K41" s="17" t="str">
        <f t="shared" si="4"/>
        <v/>
      </c>
      <c r="L41" s="18" t="str">
        <f t="shared" si="5"/>
        <v/>
      </c>
      <c r="M41" s="17" t="str">
        <f>IF($A41="","",IF(L41&gt;=Settings!$B$22,Settings!$A$22,IF(L41&gt;=Settings!$B$23,Settings!$A$23,IF(L41&gt;=Settings!$B$24,Settings!$A$24,IF(L41&gt;=Settings!$B$25,Settings!$A$25,IF(L41&gt;=Settings!$B$26,Settings!$A$26,IF(L41&gt;=Settings!$B$27,Settings!$A$27,Settings!$A$28)))))))</f>
        <v/>
      </c>
      <c r="N41" s="17" t="str">
        <f t="shared" si="6"/>
        <v/>
      </c>
      <c r="O41" s="17" t="str">
        <f t="shared" si="7"/>
        <v/>
      </c>
    </row>
    <row r="42" spans="1:15" x14ac:dyDescent="0.25">
      <c r="A42" s="20"/>
      <c r="B42" s="17" t="str">
        <f>IFERROR(INDEX('Student Master'!$B:$B,MATCH($A42,'Student Master'!$A:$A,0)),"")</f>
        <v/>
      </c>
      <c r="C42" s="20"/>
      <c r="D42" s="20"/>
      <c r="E42" s="20"/>
      <c r="F42" s="20"/>
      <c r="G42" s="20"/>
      <c r="H42" s="20"/>
      <c r="I42" s="20"/>
      <c r="J42" s="20"/>
      <c r="K42" s="17" t="str">
        <f t="shared" si="4"/>
        <v/>
      </c>
      <c r="L42" s="18" t="str">
        <f t="shared" si="5"/>
        <v/>
      </c>
      <c r="M42" s="17" t="str">
        <f>IF($A42="","",IF(L42&gt;=Settings!$B$22,Settings!$A$22,IF(L42&gt;=Settings!$B$23,Settings!$A$23,IF(L42&gt;=Settings!$B$24,Settings!$A$24,IF(L42&gt;=Settings!$B$25,Settings!$A$25,IF(L42&gt;=Settings!$B$26,Settings!$A$26,IF(L42&gt;=Settings!$B$27,Settings!$A$27,Settings!$A$28)))))))</f>
        <v/>
      </c>
      <c r="N42" s="17" t="str">
        <f t="shared" si="6"/>
        <v/>
      </c>
      <c r="O42" s="17" t="str">
        <f t="shared" si="7"/>
        <v/>
      </c>
    </row>
    <row r="43" spans="1:15" x14ac:dyDescent="0.25">
      <c r="A43" s="20"/>
      <c r="B43" s="17" t="str">
        <f>IFERROR(INDEX('Student Master'!$B:$B,MATCH($A43,'Student Master'!$A:$A,0)),"")</f>
        <v/>
      </c>
      <c r="C43" s="20"/>
      <c r="D43" s="20"/>
      <c r="E43" s="20"/>
      <c r="F43" s="20"/>
      <c r="G43" s="20"/>
      <c r="H43" s="20"/>
      <c r="I43" s="20"/>
      <c r="J43" s="20"/>
      <c r="K43" s="17" t="str">
        <f t="shared" si="4"/>
        <v/>
      </c>
      <c r="L43" s="18" t="str">
        <f t="shared" si="5"/>
        <v/>
      </c>
      <c r="M43" s="17" t="str">
        <f>IF($A43="","",IF(L43&gt;=Settings!$B$22,Settings!$A$22,IF(L43&gt;=Settings!$B$23,Settings!$A$23,IF(L43&gt;=Settings!$B$24,Settings!$A$24,IF(L43&gt;=Settings!$B$25,Settings!$A$25,IF(L43&gt;=Settings!$B$26,Settings!$A$26,IF(L43&gt;=Settings!$B$27,Settings!$A$27,Settings!$A$28)))))))</f>
        <v/>
      </c>
      <c r="N43" s="17" t="str">
        <f t="shared" si="6"/>
        <v/>
      </c>
      <c r="O43" s="17" t="str">
        <f t="shared" si="7"/>
        <v/>
      </c>
    </row>
    <row r="44" spans="1:15" x14ac:dyDescent="0.25">
      <c r="A44" s="20"/>
      <c r="B44" s="17" t="str">
        <f>IFERROR(INDEX('Student Master'!$B:$B,MATCH($A44,'Student Master'!$A:$A,0)),"")</f>
        <v/>
      </c>
      <c r="C44" s="20"/>
      <c r="D44" s="20"/>
      <c r="E44" s="20"/>
      <c r="F44" s="20"/>
      <c r="G44" s="20"/>
      <c r="H44" s="20"/>
      <c r="I44" s="20"/>
      <c r="J44" s="20"/>
      <c r="K44" s="17" t="str">
        <f t="shared" si="4"/>
        <v/>
      </c>
      <c r="L44" s="18" t="str">
        <f t="shared" si="5"/>
        <v/>
      </c>
      <c r="M44" s="17" t="str">
        <f>IF($A44="","",IF(L44&gt;=Settings!$B$22,Settings!$A$22,IF(L44&gt;=Settings!$B$23,Settings!$A$23,IF(L44&gt;=Settings!$B$24,Settings!$A$24,IF(L44&gt;=Settings!$B$25,Settings!$A$25,IF(L44&gt;=Settings!$B$26,Settings!$A$26,IF(L44&gt;=Settings!$B$27,Settings!$A$27,Settings!$A$28)))))))</f>
        <v/>
      </c>
      <c r="N44" s="17" t="str">
        <f t="shared" si="6"/>
        <v/>
      </c>
      <c r="O44" s="17" t="str">
        <f t="shared" si="7"/>
        <v/>
      </c>
    </row>
    <row r="45" spans="1:15" x14ac:dyDescent="0.25">
      <c r="A45" s="20"/>
      <c r="B45" s="17" t="str">
        <f>IFERROR(INDEX('Student Master'!$B:$B,MATCH($A45,'Student Master'!$A:$A,0)),"")</f>
        <v/>
      </c>
      <c r="C45" s="20"/>
      <c r="D45" s="20"/>
      <c r="E45" s="20"/>
      <c r="F45" s="20"/>
      <c r="G45" s="20"/>
      <c r="H45" s="20"/>
      <c r="I45" s="20"/>
      <c r="J45" s="20"/>
      <c r="K45" s="17" t="str">
        <f t="shared" si="4"/>
        <v/>
      </c>
      <c r="L45" s="18" t="str">
        <f t="shared" si="5"/>
        <v/>
      </c>
      <c r="M45" s="17" t="str">
        <f>IF($A45="","",IF(L45&gt;=Settings!$B$22,Settings!$A$22,IF(L45&gt;=Settings!$B$23,Settings!$A$23,IF(L45&gt;=Settings!$B$24,Settings!$A$24,IF(L45&gt;=Settings!$B$25,Settings!$A$25,IF(L45&gt;=Settings!$B$26,Settings!$A$26,IF(L45&gt;=Settings!$B$27,Settings!$A$27,Settings!$A$28)))))))</f>
        <v/>
      </c>
      <c r="N45" s="17" t="str">
        <f t="shared" si="6"/>
        <v/>
      </c>
      <c r="O45" s="17" t="str">
        <f t="shared" si="7"/>
        <v/>
      </c>
    </row>
    <row r="46" spans="1:15" x14ac:dyDescent="0.25">
      <c r="A46" s="20"/>
      <c r="B46" s="17" t="str">
        <f>IFERROR(INDEX('Student Master'!$B:$B,MATCH($A46,'Student Master'!$A:$A,0)),"")</f>
        <v/>
      </c>
      <c r="C46" s="20"/>
      <c r="D46" s="20"/>
      <c r="E46" s="20"/>
      <c r="F46" s="20"/>
      <c r="G46" s="20"/>
      <c r="H46" s="20"/>
      <c r="I46" s="20"/>
      <c r="J46" s="20"/>
      <c r="K46" s="17" t="str">
        <f t="shared" si="4"/>
        <v/>
      </c>
      <c r="L46" s="18" t="str">
        <f t="shared" si="5"/>
        <v/>
      </c>
      <c r="M46" s="17" t="str">
        <f>IF($A46="","",IF(L46&gt;=Settings!$B$22,Settings!$A$22,IF(L46&gt;=Settings!$B$23,Settings!$A$23,IF(L46&gt;=Settings!$B$24,Settings!$A$24,IF(L46&gt;=Settings!$B$25,Settings!$A$25,IF(L46&gt;=Settings!$B$26,Settings!$A$26,IF(L46&gt;=Settings!$B$27,Settings!$A$27,Settings!$A$28)))))))</f>
        <v/>
      </c>
      <c r="N46" s="17" t="str">
        <f t="shared" si="6"/>
        <v/>
      </c>
      <c r="O46" s="17" t="str">
        <f t="shared" si="7"/>
        <v/>
      </c>
    </row>
    <row r="47" spans="1:15" x14ac:dyDescent="0.25">
      <c r="A47" s="20"/>
      <c r="B47" s="17" t="str">
        <f>IFERROR(INDEX('Student Master'!$B:$B,MATCH($A47,'Student Master'!$A:$A,0)),"")</f>
        <v/>
      </c>
      <c r="C47" s="20"/>
      <c r="D47" s="20"/>
      <c r="E47" s="20"/>
      <c r="F47" s="20"/>
      <c r="G47" s="20"/>
      <c r="H47" s="20"/>
      <c r="I47" s="20"/>
      <c r="J47" s="20"/>
      <c r="K47" s="17" t="str">
        <f t="shared" si="4"/>
        <v/>
      </c>
      <c r="L47" s="18" t="str">
        <f t="shared" si="5"/>
        <v/>
      </c>
      <c r="M47" s="17" t="str">
        <f>IF($A47="","",IF(L47&gt;=Settings!$B$22,Settings!$A$22,IF(L47&gt;=Settings!$B$23,Settings!$A$23,IF(L47&gt;=Settings!$B$24,Settings!$A$24,IF(L47&gt;=Settings!$B$25,Settings!$A$25,IF(L47&gt;=Settings!$B$26,Settings!$A$26,IF(L47&gt;=Settings!$B$27,Settings!$A$27,Settings!$A$28)))))))</f>
        <v/>
      </c>
      <c r="N47" s="17" t="str">
        <f t="shared" si="6"/>
        <v/>
      </c>
      <c r="O47" s="17" t="str">
        <f t="shared" si="7"/>
        <v/>
      </c>
    </row>
    <row r="48" spans="1:15" x14ac:dyDescent="0.25">
      <c r="A48" s="20"/>
      <c r="B48" s="17" t="str">
        <f>IFERROR(INDEX('Student Master'!$B:$B,MATCH($A48,'Student Master'!$A:$A,0)),"")</f>
        <v/>
      </c>
      <c r="C48" s="20"/>
      <c r="D48" s="20"/>
      <c r="E48" s="20"/>
      <c r="F48" s="20"/>
      <c r="G48" s="20"/>
      <c r="H48" s="20"/>
      <c r="I48" s="20"/>
      <c r="J48" s="20"/>
      <c r="K48" s="17" t="str">
        <f t="shared" si="4"/>
        <v/>
      </c>
      <c r="L48" s="18" t="str">
        <f t="shared" si="5"/>
        <v/>
      </c>
      <c r="M48" s="17" t="str">
        <f>IF($A48="","",IF(L48&gt;=Settings!$B$22,Settings!$A$22,IF(L48&gt;=Settings!$B$23,Settings!$A$23,IF(L48&gt;=Settings!$B$24,Settings!$A$24,IF(L48&gt;=Settings!$B$25,Settings!$A$25,IF(L48&gt;=Settings!$B$26,Settings!$A$26,IF(L48&gt;=Settings!$B$27,Settings!$A$27,Settings!$A$28)))))))</f>
        <v/>
      </c>
      <c r="N48" s="17" t="str">
        <f t="shared" si="6"/>
        <v/>
      </c>
      <c r="O48" s="17" t="str">
        <f t="shared" si="7"/>
        <v/>
      </c>
    </row>
    <row r="49" spans="1:15" x14ac:dyDescent="0.25">
      <c r="A49" s="20"/>
      <c r="B49" s="17" t="str">
        <f>IFERROR(INDEX('Student Master'!$B:$B,MATCH($A49,'Student Master'!$A:$A,0)),"")</f>
        <v/>
      </c>
      <c r="C49" s="20"/>
      <c r="D49" s="20"/>
      <c r="E49" s="20"/>
      <c r="F49" s="20"/>
      <c r="G49" s="20"/>
      <c r="H49" s="20"/>
      <c r="I49" s="20"/>
      <c r="J49" s="20"/>
      <c r="K49" s="17" t="str">
        <f t="shared" si="4"/>
        <v/>
      </c>
      <c r="L49" s="18" t="str">
        <f t="shared" si="5"/>
        <v/>
      </c>
      <c r="M49" s="17" t="str">
        <f>IF($A49="","",IF(L49&gt;=Settings!$B$22,Settings!$A$22,IF(L49&gt;=Settings!$B$23,Settings!$A$23,IF(L49&gt;=Settings!$B$24,Settings!$A$24,IF(L49&gt;=Settings!$B$25,Settings!$A$25,IF(L49&gt;=Settings!$B$26,Settings!$A$26,IF(L49&gt;=Settings!$B$27,Settings!$A$27,Settings!$A$28)))))))</f>
        <v/>
      </c>
      <c r="N49" s="17" t="str">
        <f t="shared" si="6"/>
        <v/>
      </c>
      <c r="O49" s="17" t="str">
        <f t="shared" si="7"/>
        <v/>
      </c>
    </row>
    <row r="50" spans="1:15" x14ac:dyDescent="0.25">
      <c r="A50" s="20"/>
      <c r="B50" s="17" t="str">
        <f>IFERROR(INDEX('Student Master'!$B:$B,MATCH($A50,'Student Master'!$A:$A,0)),"")</f>
        <v/>
      </c>
      <c r="C50" s="20"/>
      <c r="D50" s="20"/>
      <c r="E50" s="20"/>
      <c r="F50" s="20"/>
      <c r="G50" s="20"/>
      <c r="H50" s="20"/>
      <c r="I50" s="20"/>
      <c r="J50" s="20"/>
      <c r="K50" s="17" t="str">
        <f t="shared" si="4"/>
        <v/>
      </c>
      <c r="L50" s="18" t="str">
        <f t="shared" si="5"/>
        <v/>
      </c>
      <c r="M50" s="17" t="str">
        <f>IF($A50="","",IF(L50&gt;=Settings!$B$22,Settings!$A$22,IF(L50&gt;=Settings!$B$23,Settings!$A$23,IF(L50&gt;=Settings!$B$24,Settings!$A$24,IF(L50&gt;=Settings!$B$25,Settings!$A$25,IF(L50&gt;=Settings!$B$26,Settings!$A$26,IF(L50&gt;=Settings!$B$27,Settings!$A$27,Settings!$A$28)))))))</f>
        <v/>
      </c>
      <c r="N50" s="17" t="str">
        <f t="shared" si="6"/>
        <v/>
      </c>
      <c r="O50" s="17" t="str">
        <f t="shared" si="7"/>
        <v/>
      </c>
    </row>
    <row r="51" spans="1:15" x14ac:dyDescent="0.25">
      <c r="A51" s="20"/>
      <c r="B51" s="17" t="str">
        <f>IFERROR(INDEX('Student Master'!$B:$B,MATCH($A51,'Student Master'!$A:$A,0)),"")</f>
        <v/>
      </c>
      <c r="C51" s="20"/>
      <c r="D51" s="20"/>
      <c r="E51" s="20"/>
      <c r="F51" s="20"/>
      <c r="G51" s="20"/>
      <c r="H51" s="20"/>
      <c r="I51" s="20"/>
      <c r="J51" s="20"/>
      <c r="K51" s="17" t="str">
        <f t="shared" si="4"/>
        <v/>
      </c>
      <c r="L51" s="18" t="str">
        <f t="shared" si="5"/>
        <v/>
      </c>
      <c r="M51" s="17" t="str">
        <f>IF($A51="","",IF(L51&gt;=Settings!$B$22,Settings!$A$22,IF(L51&gt;=Settings!$B$23,Settings!$A$23,IF(L51&gt;=Settings!$B$24,Settings!$A$24,IF(L51&gt;=Settings!$B$25,Settings!$A$25,IF(L51&gt;=Settings!$B$26,Settings!$A$26,IF(L51&gt;=Settings!$B$27,Settings!$A$27,Settings!$A$28)))))))</f>
        <v/>
      </c>
      <c r="N51" s="17" t="str">
        <f t="shared" si="6"/>
        <v/>
      </c>
      <c r="O51" s="17" t="str">
        <f t="shared" si="7"/>
        <v/>
      </c>
    </row>
    <row r="52" spans="1:15" x14ac:dyDescent="0.25">
      <c r="A52" s="20"/>
      <c r="B52" s="17" t="str">
        <f>IFERROR(INDEX('Student Master'!$B:$B,MATCH($A52,'Student Master'!$A:$A,0)),"")</f>
        <v/>
      </c>
      <c r="C52" s="20"/>
      <c r="D52" s="20"/>
      <c r="E52" s="20"/>
      <c r="F52" s="20"/>
      <c r="G52" s="20"/>
      <c r="H52" s="20"/>
      <c r="I52" s="20"/>
      <c r="J52" s="20"/>
      <c r="K52" s="17" t="str">
        <f t="shared" si="4"/>
        <v/>
      </c>
      <c r="L52" s="18" t="str">
        <f t="shared" si="5"/>
        <v/>
      </c>
      <c r="M52" s="17" t="str">
        <f>IF($A52="","",IF(L52&gt;=Settings!$B$22,Settings!$A$22,IF(L52&gt;=Settings!$B$23,Settings!$A$23,IF(L52&gt;=Settings!$B$24,Settings!$A$24,IF(L52&gt;=Settings!$B$25,Settings!$A$25,IF(L52&gt;=Settings!$B$26,Settings!$A$26,IF(L52&gt;=Settings!$B$27,Settings!$A$27,Settings!$A$28)))))))</f>
        <v/>
      </c>
      <c r="N52" s="17" t="str">
        <f t="shared" si="6"/>
        <v/>
      </c>
      <c r="O52" s="17" t="str">
        <f t="shared" si="7"/>
        <v/>
      </c>
    </row>
    <row r="53" spans="1:15" x14ac:dyDescent="0.25">
      <c r="A53" s="20"/>
      <c r="B53" s="17" t="str">
        <f>IFERROR(INDEX('Student Master'!$B:$B,MATCH($A53,'Student Master'!$A:$A,0)),"")</f>
        <v/>
      </c>
      <c r="C53" s="20"/>
      <c r="D53" s="20"/>
      <c r="E53" s="20"/>
      <c r="F53" s="20"/>
      <c r="G53" s="20"/>
      <c r="H53" s="20"/>
      <c r="I53" s="20"/>
      <c r="J53" s="20"/>
      <c r="K53" s="17" t="str">
        <f t="shared" si="4"/>
        <v/>
      </c>
      <c r="L53" s="18" t="str">
        <f t="shared" si="5"/>
        <v/>
      </c>
      <c r="M53" s="17" t="str">
        <f>IF($A53="","",IF(L53&gt;=Settings!$B$22,Settings!$A$22,IF(L53&gt;=Settings!$B$23,Settings!$A$23,IF(L53&gt;=Settings!$B$24,Settings!$A$24,IF(L53&gt;=Settings!$B$25,Settings!$A$25,IF(L53&gt;=Settings!$B$26,Settings!$A$26,IF(L53&gt;=Settings!$B$27,Settings!$A$27,Settings!$A$28)))))))</f>
        <v/>
      </c>
      <c r="N53" s="17" t="str">
        <f t="shared" si="6"/>
        <v/>
      </c>
      <c r="O53" s="17" t="str">
        <f t="shared" si="7"/>
        <v/>
      </c>
    </row>
    <row r="54" spans="1:15" x14ac:dyDescent="0.25">
      <c r="A54" s="20"/>
      <c r="B54" s="17" t="str">
        <f>IFERROR(INDEX('Student Master'!$B:$B,MATCH($A54,'Student Master'!$A:$A,0)),"")</f>
        <v/>
      </c>
      <c r="C54" s="20"/>
      <c r="D54" s="20"/>
      <c r="E54" s="20"/>
      <c r="F54" s="20"/>
      <c r="G54" s="20"/>
      <c r="H54" s="20"/>
      <c r="I54" s="20"/>
      <c r="J54" s="20"/>
      <c r="K54" s="17" t="str">
        <f t="shared" si="4"/>
        <v/>
      </c>
      <c r="L54" s="18" t="str">
        <f t="shared" si="5"/>
        <v/>
      </c>
      <c r="M54" s="17" t="str">
        <f>IF($A54="","",IF(L54&gt;=Settings!$B$22,Settings!$A$22,IF(L54&gt;=Settings!$B$23,Settings!$A$23,IF(L54&gt;=Settings!$B$24,Settings!$A$24,IF(L54&gt;=Settings!$B$25,Settings!$A$25,IF(L54&gt;=Settings!$B$26,Settings!$A$26,IF(L54&gt;=Settings!$B$27,Settings!$A$27,Settings!$A$28)))))))</f>
        <v/>
      </c>
      <c r="N54" s="17" t="str">
        <f t="shared" si="6"/>
        <v/>
      </c>
      <c r="O54" s="17" t="str">
        <f t="shared" si="7"/>
        <v/>
      </c>
    </row>
    <row r="55" spans="1:15" x14ac:dyDescent="0.25">
      <c r="A55" s="20"/>
      <c r="B55" s="17" t="str">
        <f>IFERROR(INDEX('Student Master'!$B:$B,MATCH($A55,'Student Master'!$A:$A,0)),"")</f>
        <v/>
      </c>
      <c r="C55" s="20"/>
      <c r="D55" s="20"/>
      <c r="E55" s="20"/>
      <c r="F55" s="20"/>
      <c r="G55" s="20"/>
      <c r="H55" s="20"/>
      <c r="I55" s="20"/>
      <c r="J55" s="20"/>
      <c r="K55" s="17" t="str">
        <f t="shared" si="4"/>
        <v/>
      </c>
      <c r="L55" s="18" t="str">
        <f t="shared" si="5"/>
        <v/>
      </c>
      <c r="M55" s="17" t="str">
        <f>IF($A55="","",IF(L55&gt;=Settings!$B$22,Settings!$A$22,IF(L55&gt;=Settings!$B$23,Settings!$A$23,IF(L55&gt;=Settings!$B$24,Settings!$A$24,IF(L55&gt;=Settings!$B$25,Settings!$A$25,IF(L55&gt;=Settings!$B$26,Settings!$A$26,IF(L55&gt;=Settings!$B$27,Settings!$A$27,Settings!$A$28)))))))</f>
        <v/>
      </c>
      <c r="N55" s="17" t="str">
        <f t="shared" si="6"/>
        <v/>
      </c>
      <c r="O55" s="17" t="str">
        <f t="shared" si="7"/>
        <v/>
      </c>
    </row>
    <row r="56" spans="1:15" x14ac:dyDescent="0.25">
      <c r="A56" s="20"/>
      <c r="B56" s="17" t="str">
        <f>IFERROR(INDEX('Student Master'!$B:$B,MATCH($A56,'Student Master'!$A:$A,0)),"")</f>
        <v/>
      </c>
      <c r="C56" s="20"/>
      <c r="D56" s="20"/>
      <c r="E56" s="20"/>
      <c r="F56" s="20"/>
      <c r="G56" s="20"/>
      <c r="H56" s="20"/>
      <c r="I56" s="20"/>
      <c r="J56" s="20"/>
      <c r="K56" s="17" t="str">
        <f t="shared" si="4"/>
        <v/>
      </c>
      <c r="L56" s="18" t="str">
        <f t="shared" si="5"/>
        <v/>
      </c>
      <c r="M56" s="17" t="str">
        <f>IF($A56="","",IF(L56&gt;=Settings!$B$22,Settings!$A$22,IF(L56&gt;=Settings!$B$23,Settings!$A$23,IF(L56&gt;=Settings!$B$24,Settings!$A$24,IF(L56&gt;=Settings!$B$25,Settings!$A$25,IF(L56&gt;=Settings!$B$26,Settings!$A$26,IF(L56&gt;=Settings!$B$27,Settings!$A$27,Settings!$A$28)))))))</f>
        <v/>
      </c>
      <c r="N56" s="17" t="str">
        <f t="shared" si="6"/>
        <v/>
      </c>
      <c r="O56" s="17" t="str">
        <f t="shared" si="7"/>
        <v/>
      </c>
    </row>
    <row r="57" spans="1:15" x14ac:dyDescent="0.25">
      <c r="A57" s="20"/>
      <c r="B57" s="17" t="str">
        <f>IFERROR(INDEX('Student Master'!$B:$B,MATCH($A57,'Student Master'!$A:$A,0)),"")</f>
        <v/>
      </c>
      <c r="C57" s="20"/>
      <c r="D57" s="20"/>
      <c r="E57" s="20"/>
      <c r="F57" s="20"/>
      <c r="G57" s="20"/>
      <c r="H57" s="20"/>
      <c r="I57" s="20"/>
      <c r="J57" s="20"/>
      <c r="K57" s="17" t="str">
        <f t="shared" si="4"/>
        <v/>
      </c>
      <c r="L57" s="18" t="str">
        <f t="shared" si="5"/>
        <v/>
      </c>
      <c r="M57" s="17" t="str">
        <f>IF($A57="","",IF(L57&gt;=Settings!$B$22,Settings!$A$22,IF(L57&gt;=Settings!$B$23,Settings!$A$23,IF(L57&gt;=Settings!$B$24,Settings!$A$24,IF(L57&gt;=Settings!$B$25,Settings!$A$25,IF(L57&gt;=Settings!$B$26,Settings!$A$26,IF(L57&gt;=Settings!$B$27,Settings!$A$27,Settings!$A$28)))))))</f>
        <v/>
      </c>
      <c r="N57" s="17" t="str">
        <f t="shared" si="6"/>
        <v/>
      </c>
      <c r="O57" s="17" t="str">
        <f t="shared" si="7"/>
        <v/>
      </c>
    </row>
    <row r="58" spans="1:15" x14ac:dyDescent="0.25">
      <c r="A58" s="20"/>
      <c r="B58" s="17" t="str">
        <f>IFERROR(INDEX('Student Master'!$B:$B,MATCH($A58,'Student Master'!$A:$A,0)),"")</f>
        <v/>
      </c>
      <c r="C58" s="20"/>
      <c r="D58" s="20"/>
      <c r="E58" s="20"/>
      <c r="F58" s="20"/>
      <c r="G58" s="20"/>
      <c r="H58" s="20"/>
      <c r="I58" s="20"/>
      <c r="J58" s="20"/>
      <c r="K58" s="17" t="str">
        <f t="shared" si="4"/>
        <v/>
      </c>
      <c r="L58" s="18" t="str">
        <f t="shared" si="5"/>
        <v/>
      </c>
      <c r="M58" s="17" t="str">
        <f>IF($A58="","",IF(L58&gt;=Settings!$B$22,Settings!$A$22,IF(L58&gt;=Settings!$B$23,Settings!$A$23,IF(L58&gt;=Settings!$B$24,Settings!$A$24,IF(L58&gt;=Settings!$B$25,Settings!$A$25,IF(L58&gt;=Settings!$B$26,Settings!$A$26,IF(L58&gt;=Settings!$B$27,Settings!$A$27,Settings!$A$28)))))))</f>
        <v/>
      </c>
      <c r="N58" s="17" t="str">
        <f t="shared" si="6"/>
        <v/>
      </c>
      <c r="O58" s="17" t="str">
        <f t="shared" si="7"/>
        <v/>
      </c>
    </row>
    <row r="59" spans="1:15" x14ac:dyDescent="0.25">
      <c r="A59" s="20"/>
      <c r="B59" s="17" t="str">
        <f>IFERROR(INDEX('Student Master'!$B:$B,MATCH($A59,'Student Master'!$A:$A,0)),"")</f>
        <v/>
      </c>
      <c r="C59" s="20"/>
      <c r="D59" s="20"/>
      <c r="E59" s="20"/>
      <c r="F59" s="20"/>
      <c r="G59" s="20"/>
      <c r="H59" s="20"/>
      <c r="I59" s="20"/>
      <c r="J59" s="20"/>
      <c r="K59" s="17" t="str">
        <f t="shared" si="4"/>
        <v/>
      </c>
      <c r="L59" s="18" t="str">
        <f t="shared" si="5"/>
        <v/>
      </c>
      <c r="M59" s="17" t="str">
        <f>IF($A59="","",IF(L59&gt;=Settings!$B$22,Settings!$A$22,IF(L59&gt;=Settings!$B$23,Settings!$A$23,IF(L59&gt;=Settings!$B$24,Settings!$A$24,IF(L59&gt;=Settings!$B$25,Settings!$A$25,IF(L59&gt;=Settings!$B$26,Settings!$A$26,IF(L59&gt;=Settings!$B$27,Settings!$A$27,Settings!$A$28)))))))</f>
        <v/>
      </c>
      <c r="N59" s="17" t="str">
        <f t="shared" si="6"/>
        <v/>
      </c>
      <c r="O59" s="17" t="str">
        <f t="shared" si="7"/>
        <v/>
      </c>
    </row>
    <row r="60" spans="1:15" x14ac:dyDescent="0.25">
      <c r="A60" s="20"/>
      <c r="B60" s="17" t="str">
        <f>IFERROR(INDEX('Student Master'!$B:$B,MATCH($A60,'Student Master'!$A:$A,0)),"")</f>
        <v/>
      </c>
      <c r="C60" s="20"/>
      <c r="D60" s="20"/>
      <c r="E60" s="20"/>
      <c r="F60" s="20"/>
      <c r="G60" s="20"/>
      <c r="H60" s="20"/>
      <c r="I60" s="20"/>
      <c r="J60" s="20"/>
      <c r="K60" s="17" t="str">
        <f t="shared" si="4"/>
        <v/>
      </c>
      <c r="L60" s="18" t="str">
        <f t="shared" si="5"/>
        <v/>
      </c>
      <c r="M60" s="17" t="str">
        <f>IF($A60="","",IF(L60&gt;=Settings!$B$22,Settings!$A$22,IF(L60&gt;=Settings!$B$23,Settings!$A$23,IF(L60&gt;=Settings!$B$24,Settings!$A$24,IF(L60&gt;=Settings!$B$25,Settings!$A$25,IF(L60&gt;=Settings!$B$26,Settings!$A$26,IF(L60&gt;=Settings!$B$27,Settings!$A$27,Settings!$A$28)))))))</f>
        <v/>
      </c>
      <c r="N60" s="17" t="str">
        <f t="shared" si="6"/>
        <v/>
      </c>
      <c r="O60" s="17" t="str">
        <f t="shared" si="7"/>
        <v/>
      </c>
    </row>
    <row r="61" spans="1:15" x14ac:dyDescent="0.25">
      <c r="A61" s="20"/>
      <c r="B61" s="17" t="str">
        <f>IFERROR(INDEX('Student Master'!$B:$B,MATCH($A61,'Student Master'!$A:$A,0)),"")</f>
        <v/>
      </c>
      <c r="C61" s="20"/>
      <c r="D61" s="20"/>
      <c r="E61" s="20"/>
      <c r="F61" s="20"/>
      <c r="G61" s="20"/>
      <c r="H61" s="20"/>
      <c r="I61" s="20"/>
      <c r="J61" s="20"/>
      <c r="K61" s="17" t="str">
        <f t="shared" si="4"/>
        <v/>
      </c>
      <c r="L61" s="18" t="str">
        <f t="shared" si="5"/>
        <v/>
      </c>
      <c r="M61" s="17" t="str">
        <f>IF($A61="","",IF(L61&gt;=Settings!$B$22,Settings!$A$22,IF(L61&gt;=Settings!$B$23,Settings!$A$23,IF(L61&gt;=Settings!$B$24,Settings!$A$24,IF(L61&gt;=Settings!$B$25,Settings!$A$25,IF(L61&gt;=Settings!$B$26,Settings!$A$26,IF(L61&gt;=Settings!$B$27,Settings!$A$27,Settings!$A$28)))))))</f>
        <v/>
      </c>
      <c r="N61" s="17" t="str">
        <f t="shared" si="6"/>
        <v/>
      </c>
      <c r="O61" s="17" t="str">
        <f t="shared" si="7"/>
        <v/>
      </c>
    </row>
    <row r="62" spans="1:15" x14ac:dyDescent="0.25">
      <c r="A62" s="20"/>
      <c r="B62" s="17" t="str">
        <f>IFERROR(INDEX('Student Master'!$B:$B,MATCH($A62,'Student Master'!$A:$A,0)),"")</f>
        <v/>
      </c>
      <c r="C62" s="20"/>
      <c r="D62" s="20"/>
      <c r="E62" s="20"/>
      <c r="F62" s="20"/>
      <c r="G62" s="20"/>
      <c r="H62" s="20"/>
      <c r="I62" s="20"/>
      <c r="J62" s="20"/>
      <c r="K62" s="17" t="str">
        <f t="shared" si="4"/>
        <v/>
      </c>
      <c r="L62" s="18" t="str">
        <f t="shared" si="5"/>
        <v/>
      </c>
      <c r="M62" s="17" t="str">
        <f>IF($A62="","",IF(L62&gt;=Settings!$B$22,Settings!$A$22,IF(L62&gt;=Settings!$B$23,Settings!$A$23,IF(L62&gt;=Settings!$B$24,Settings!$A$24,IF(L62&gt;=Settings!$B$25,Settings!$A$25,IF(L62&gt;=Settings!$B$26,Settings!$A$26,IF(L62&gt;=Settings!$B$27,Settings!$A$27,Settings!$A$28)))))))</f>
        <v/>
      </c>
      <c r="N62" s="17" t="str">
        <f t="shared" si="6"/>
        <v/>
      </c>
      <c r="O62" s="17" t="str">
        <f t="shared" si="7"/>
        <v/>
      </c>
    </row>
    <row r="63" spans="1:15" x14ac:dyDescent="0.25">
      <c r="A63" s="20"/>
      <c r="B63" s="17" t="str">
        <f>IFERROR(INDEX('Student Master'!$B:$B,MATCH($A63,'Student Master'!$A:$A,0)),"")</f>
        <v/>
      </c>
      <c r="C63" s="20"/>
      <c r="D63" s="20"/>
      <c r="E63" s="20"/>
      <c r="F63" s="20"/>
      <c r="G63" s="20"/>
      <c r="H63" s="20"/>
      <c r="I63" s="20"/>
      <c r="J63" s="20"/>
      <c r="K63" s="17" t="str">
        <f t="shared" si="4"/>
        <v/>
      </c>
      <c r="L63" s="18" t="str">
        <f t="shared" si="5"/>
        <v/>
      </c>
      <c r="M63" s="17" t="str">
        <f>IF($A63="","",IF(L63&gt;=Settings!$B$22,Settings!$A$22,IF(L63&gt;=Settings!$B$23,Settings!$A$23,IF(L63&gt;=Settings!$B$24,Settings!$A$24,IF(L63&gt;=Settings!$B$25,Settings!$A$25,IF(L63&gt;=Settings!$B$26,Settings!$A$26,IF(L63&gt;=Settings!$B$27,Settings!$A$27,Settings!$A$28)))))))</f>
        <v/>
      </c>
      <c r="N63" s="17" t="str">
        <f t="shared" si="6"/>
        <v/>
      </c>
      <c r="O63" s="17" t="str">
        <f t="shared" si="7"/>
        <v/>
      </c>
    </row>
    <row r="64" spans="1:15" x14ac:dyDescent="0.25">
      <c r="A64" s="20"/>
      <c r="B64" s="17" t="str">
        <f>IFERROR(INDEX('Student Master'!$B:$B,MATCH($A64,'Student Master'!$A:$A,0)),"")</f>
        <v/>
      </c>
      <c r="C64" s="20"/>
      <c r="D64" s="20"/>
      <c r="E64" s="20"/>
      <c r="F64" s="20"/>
      <c r="G64" s="20"/>
      <c r="H64" s="20"/>
      <c r="I64" s="20"/>
      <c r="J64" s="20"/>
      <c r="K64" s="17" t="str">
        <f t="shared" si="4"/>
        <v/>
      </c>
      <c r="L64" s="18" t="str">
        <f t="shared" si="5"/>
        <v/>
      </c>
      <c r="M64" s="17" t="str">
        <f>IF($A64="","",IF(L64&gt;=Settings!$B$22,Settings!$A$22,IF(L64&gt;=Settings!$B$23,Settings!$A$23,IF(L64&gt;=Settings!$B$24,Settings!$A$24,IF(L64&gt;=Settings!$B$25,Settings!$A$25,IF(L64&gt;=Settings!$B$26,Settings!$A$26,IF(L64&gt;=Settings!$B$27,Settings!$A$27,Settings!$A$28)))))))</f>
        <v/>
      </c>
      <c r="N64" s="17" t="str">
        <f t="shared" si="6"/>
        <v/>
      </c>
      <c r="O64" s="17" t="str">
        <f t="shared" si="7"/>
        <v/>
      </c>
    </row>
    <row r="65" spans="1:15" x14ac:dyDescent="0.25">
      <c r="A65" s="20"/>
      <c r="B65" s="17" t="str">
        <f>IFERROR(INDEX('Student Master'!$B:$B,MATCH($A65,'Student Master'!$A:$A,0)),"")</f>
        <v/>
      </c>
      <c r="C65" s="20"/>
      <c r="D65" s="20"/>
      <c r="E65" s="20"/>
      <c r="F65" s="20"/>
      <c r="G65" s="20"/>
      <c r="H65" s="20"/>
      <c r="I65" s="20"/>
      <c r="J65" s="20"/>
      <c r="K65" s="17" t="str">
        <f t="shared" si="4"/>
        <v/>
      </c>
      <c r="L65" s="18" t="str">
        <f t="shared" si="5"/>
        <v/>
      </c>
      <c r="M65" s="17" t="str">
        <f>IF($A65="","",IF(L65&gt;=Settings!$B$22,Settings!$A$22,IF(L65&gt;=Settings!$B$23,Settings!$A$23,IF(L65&gt;=Settings!$B$24,Settings!$A$24,IF(L65&gt;=Settings!$B$25,Settings!$A$25,IF(L65&gt;=Settings!$B$26,Settings!$A$26,IF(L65&gt;=Settings!$B$27,Settings!$A$27,Settings!$A$28)))))))</f>
        <v/>
      </c>
      <c r="N65" s="17" t="str">
        <f t="shared" si="6"/>
        <v/>
      </c>
      <c r="O65" s="17" t="str">
        <f t="shared" si="7"/>
        <v/>
      </c>
    </row>
    <row r="66" spans="1:15" x14ac:dyDescent="0.25">
      <c r="A66" s="20"/>
      <c r="B66" s="17" t="str">
        <f>IFERROR(INDEX('Student Master'!$B:$B,MATCH($A66,'Student Master'!$A:$A,0)),"")</f>
        <v/>
      </c>
      <c r="C66" s="20"/>
      <c r="D66" s="20"/>
      <c r="E66" s="20"/>
      <c r="F66" s="20"/>
      <c r="G66" s="20"/>
      <c r="H66" s="20"/>
      <c r="I66" s="20"/>
      <c r="J66" s="20"/>
      <c r="K66" s="17" t="str">
        <f t="shared" si="4"/>
        <v/>
      </c>
      <c r="L66" s="18" t="str">
        <f t="shared" si="5"/>
        <v/>
      </c>
      <c r="M66" s="17" t="str">
        <f>IF($A66="","",IF(L66&gt;=Settings!$B$22,Settings!$A$22,IF(L66&gt;=Settings!$B$23,Settings!$A$23,IF(L66&gt;=Settings!$B$24,Settings!$A$24,IF(L66&gt;=Settings!$B$25,Settings!$A$25,IF(L66&gt;=Settings!$B$26,Settings!$A$26,IF(L66&gt;=Settings!$B$27,Settings!$A$27,Settings!$A$28)))))))</f>
        <v/>
      </c>
      <c r="N66" s="17" t="str">
        <f t="shared" si="6"/>
        <v/>
      </c>
      <c r="O66" s="17" t="str">
        <f t="shared" si="7"/>
        <v/>
      </c>
    </row>
  </sheetData>
  <mergeCells count="2">
    <mergeCell ref="A1:O1"/>
    <mergeCell ref="A2:O2"/>
  </mergeCells>
  <conditionalFormatting sqref="N7:N66">
    <cfRule type="cellIs" dxfId="2" priority="2" operator="equal">
      <formula>"Pass"</formula>
    </cfRule>
    <cfRule type="cellIs" dxfId="1" priority="3" operator="equal">
      <formula>"Fail"</formula>
    </cfRule>
  </conditionalFormatting>
  <conditionalFormatting sqref="M7:M66">
    <cfRule type="expression" dxfId="0" priority="4">
      <formula>M7="F"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2"/>
  <sheetViews>
    <sheetView showGridLines="0" zoomScaleNormal="100" workbookViewId="0">
      <selection sqref="A1:H1"/>
    </sheetView>
  </sheetViews>
  <sheetFormatPr defaultColWidth="8.7109375" defaultRowHeight="15" x14ac:dyDescent="0.25"/>
  <cols>
    <col min="1" max="1" width="20" customWidth="1"/>
    <col min="2" max="2" width="12" customWidth="1"/>
    <col min="3" max="3" width="13" customWidth="1"/>
    <col min="4" max="4" width="12" customWidth="1"/>
    <col min="5" max="5" width="14" customWidth="1"/>
    <col min="6" max="7" width="15" customWidth="1"/>
    <col min="8" max="8" width="10" customWidth="1"/>
  </cols>
  <sheetData>
    <row r="1" spans="1:8" ht="25.5" customHeight="1" x14ac:dyDescent="0.3">
      <c r="A1" s="8" t="s">
        <v>14</v>
      </c>
      <c r="B1" s="8"/>
      <c r="C1" s="8"/>
      <c r="D1" s="8"/>
      <c r="E1" s="8"/>
      <c r="F1" s="8"/>
      <c r="G1" s="8"/>
      <c r="H1" s="8"/>
    </row>
    <row r="2" spans="1:8" ht="15.75" customHeight="1" x14ac:dyDescent="0.25">
      <c r="A2" s="7" t="s">
        <v>99</v>
      </c>
      <c r="B2" s="7"/>
      <c r="C2" s="7"/>
      <c r="D2" s="7"/>
      <c r="E2" s="7"/>
      <c r="F2" s="7"/>
      <c r="G2" s="7"/>
      <c r="H2" s="7"/>
    </row>
    <row r="4" spans="1:8" ht="30" x14ac:dyDescent="0.25">
      <c r="A4" s="19" t="s">
        <v>47</v>
      </c>
      <c r="B4" s="19" t="s">
        <v>60</v>
      </c>
      <c r="C4" s="19" t="s">
        <v>100</v>
      </c>
      <c r="D4" s="19" t="s">
        <v>101</v>
      </c>
      <c r="E4" s="19" t="s">
        <v>102</v>
      </c>
      <c r="F4" s="19" t="s">
        <v>38</v>
      </c>
      <c r="G4" s="19" t="s">
        <v>39</v>
      </c>
      <c r="H4" s="19" t="s">
        <v>103</v>
      </c>
    </row>
    <row r="5" spans="1:8" x14ac:dyDescent="0.25">
      <c r="A5" s="17" t="str">
        <f>'Marks Entry'!C$6</f>
        <v>English</v>
      </c>
      <c r="B5" s="17">
        <f>IF('Marks Entry'!C$6="","",'Marks Entry'!C$4)</f>
        <v>100</v>
      </c>
      <c r="C5" s="17">
        <f>IFERROR(_xlfn.MAXIFS('Marks Entry'!C$7:C$66,'Marks Entry'!$A$7:$A$66,"&lt;&gt;"),"")</f>
        <v>90</v>
      </c>
      <c r="D5" s="17">
        <f>IFERROR(_xlfn.MINIFS('Marks Entry'!C$7:C$66,'Marks Entry'!$A$7:$A$66,"&lt;&gt;"),"")</f>
        <v>88</v>
      </c>
      <c r="E5" s="17">
        <f>IFERROR(ROUND(AVERAGEIFS('Marks Entry'!C$7:C$66,'Marks Entry'!$A$7:$A$66,"&lt;&gt;"),2),"")</f>
        <v>89</v>
      </c>
      <c r="F5" s="17">
        <f>COUNTIFS('Marks Entry'!$A$7:$A$66,"&lt;&gt;",'Marks Entry'!C$7:C$66,"&gt;="&amp;Settings!$C$11)</f>
        <v>2</v>
      </c>
      <c r="G5" s="17">
        <f>COUNTIFS('Marks Entry'!$A$7:$A$66,"&lt;&gt;",'Marks Entry'!C$7:C$66,"&lt;"&amp;Settings!$C$11)</f>
        <v>0</v>
      </c>
      <c r="H5" s="24">
        <f t="shared" ref="H5:H12" si="0">IFERROR(ROUND(F5/(F5+G5)*100,1),"")</f>
        <v>100</v>
      </c>
    </row>
    <row r="6" spans="1:8" x14ac:dyDescent="0.25">
      <c r="A6" s="17" t="str">
        <f>'Marks Entry'!D$6</f>
        <v>Mathematics</v>
      </c>
      <c r="B6" s="17">
        <f>IF('Marks Entry'!D$6="","",'Marks Entry'!D$4)</f>
        <v>100</v>
      </c>
      <c r="C6" s="17">
        <f>IFERROR(_xlfn.MAXIFS('Marks Entry'!D$7:D$66,'Marks Entry'!$A$7:$A$66,"&lt;&gt;"),"")</f>
        <v>94</v>
      </c>
      <c r="D6" s="17">
        <f>IFERROR(_xlfn.MINIFS('Marks Entry'!D$7:D$66,'Marks Entry'!$A$7:$A$66,"&lt;&gt;"),"")</f>
        <v>92</v>
      </c>
      <c r="E6" s="17">
        <f>IFERROR(ROUND(AVERAGEIFS('Marks Entry'!D$7:D$66,'Marks Entry'!$A$7:$A$66,"&lt;&gt;"),2),"")</f>
        <v>93</v>
      </c>
      <c r="F6" s="17">
        <f>COUNTIFS('Marks Entry'!$A$7:$A$66,"&lt;&gt;",'Marks Entry'!D$7:D$66,"&gt;="&amp;Settings!$C$12)</f>
        <v>2</v>
      </c>
      <c r="G6" s="17">
        <f>COUNTIFS('Marks Entry'!$A$7:$A$66,"&lt;&gt;",'Marks Entry'!D$7:D$66,"&lt;"&amp;Settings!$C$12)</f>
        <v>0</v>
      </c>
      <c r="H6" s="24">
        <f t="shared" si="0"/>
        <v>100</v>
      </c>
    </row>
    <row r="7" spans="1:8" x14ac:dyDescent="0.25">
      <c r="A7" s="17" t="str">
        <f>'Marks Entry'!E$6</f>
        <v>Science</v>
      </c>
      <c r="B7" s="17">
        <f>IF('Marks Entry'!E$6="","",'Marks Entry'!E$4)</f>
        <v>100</v>
      </c>
      <c r="C7" s="17">
        <f>IFERROR(_xlfn.MAXIFS('Marks Entry'!E$7:E$66,'Marks Entry'!$A$7:$A$66,"&lt;&gt;"),"")</f>
        <v>93</v>
      </c>
      <c r="D7" s="17">
        <f>IFERROR(_xlfn.MINIFS('Marks Entry'!E$7:E$66,'Marks Entry'!$A$7:$A$66,"&lt;&gt;"),"")</f>
        <v>79</v>
      </c>
      <c r="E7" s="17">
        <f>IFERROR(ROUND(AVERAGEIFS('Marks Entry'!E$7:E$66,'Marks Entry'!$A$7:$A$66,"&lt;&gt;"),2),"")</f>
        <v>86</v>
      </c>
      <c r="F7" s="17">
        <f>COUNTIFS('Marks Entry'!$A$7:$A$66,"&lt;&gt;",'Marks Entry'!E$7:E$66,"&gt;="&amp;Settings!$C$13)</f>
        <v>2</v>
      </c>
      <c r="G7" s="17">
        <f>COUNTIFS('Marks Entry'!$A$7:$A$66,"&lt;&gt;",'Marks Entry'!E$7:E$66,"&lt;"&amp;Settings!$C$13)</f>
        <v>0</v>
      </c>
      <c r="H7" s="24">
        <f t="shared" si="0"/>
        <v>100</v>
      </c>
    </row>
    <row r="8" spans="1:8" x14ac:dyDescent="0.25">
      <c r="A8" s="17" t="str">
        <f>'Marks Entry'!F$6</f>
        <v>Social Science</v>
      </c>
      <c r="B8" s="17">
        <f>IF('Marks Entry'!F$6="","",'Marks Entry'!F$4)</f>
        <v>100</v>
      </c>
      <c r="C8" s="17">
        <f>IFERROR(_xlfn.MAXIFS('Marks Entry'!F$7:F$66,'Marks Entry'!$A$7:$A$66,"&lt;&gt;"),"")</f>
        <v>92</v>
      </c>
      <c r="D8" s="17">
        <f>IFERROR(_xlfn.MINIFS('Marks Entry'!F$7:F$66,'Marks Entry'!$A$7:$A$66,"&lt;&gt;"),"")</f>
        <v>85</v>
      </c>
      <c r="E8" s="17">
        <f>IFERROR(ROUND(AVERAGEIFS('Marks Entry'!F$7:F$66,'Marks Entry'!$A$7:$A$66,"&lt;&gt;"),2),"")</f>
        <v>88.5</v>
      </c>
      <c r="F8" s="17">
        <f>COUNTIFS('Marks Entry'!$A$7:$A$66,"&lt;&gt;",'Marks Entry'!F$7:F$66,"&gt;="&amp;Settings!$C$14)</f>
        <v>2</v>
      </c>
      <c r="G8" s="17">
        <f>COUNTIFS('Marks Entry'!$A$7:$A$66,"&lt;&gt;",'Marks Entry'!F$7:F$66,"&lt;"&amp;Settings!$C$14)</f>
        <v>0</v>
      </c>
      <c r="H8" s="24">
        <f t="shared" si="0"/>
        <v>100</v>
      </c>
    </row>
    <row r="9" spans="1:8" x14ac:dyDescent="0.25">
      <c r="A9" s="17" t="str">
        <f>'Marks Entry'!G$6</f>
        <v>Second Language</v>
      </c>
      <c r="B9" s="17">
        <f>IF('Marks Entry'!G$6="","",'Marks Entry'!G$4)</f>
        <v>100</v>
      </c>
      <c r="C9" s="17">
        <f>IFERROR(_xlfn.MAXIFS('Marks Entry'!G$7:G$66,'Marks Entry'!$A$7:$A$66,"&lt;&gt;"),"")</f>
        <v>96</v>
      </c>
      <c r="D9" s="17">
        <f>IFERROR(_xlfn.MINIFS('Marks Entry'!G$7:G$66,'Marks Entry'!$A$7:$A$66,"&lt;&gt;"),"")</f>
        <v>90</v>
      </c>
      <c r="E9" s="17">
        <f>IFERROR(ROUND(AVERAGEIFS('Marks Entry'!G$7:G$66,'Marks Entry'!$A$7:$A$66,"&lt;&gt;"),2),"")</f>
        <v>93</v>
      </c>
      <c r="F9" s="17">
        <f>COUNTIFS('Marks Entry'!$A$7:$A$66,"&lt;&gt;",'Marks Entry'!G$7:G$66,"&gt;="&amp;Settings!$C$15)</f>
        <v>2</v>
      </c>
      <c r="G9" s="17">
        <f>COUNTIFS('Marks Entry'!$A$7:$A$66,"&lt;&gt;",'Marks Entry'!G$7:G$66,"&lt;"&amp;Settings!$C$15)</f>
        <v>0</v>
      </c>
      <c r="H9" s="24">
        <f t="shared" si="0"/>
        <v>100</v>
      </c>
    </row>
    <row r="10" spans="1:8" x14ac:dyDescent="0.25">
      <c r="A10" s="17" t="str">
        <f>'Marks Entry'!H$6</f>
        <v>Computer Science</v>
      </c>
      <c r="B10" s="17">
        <f>IF('Marks Entry'!H$6="","",'Marks Entry'!H$4)</f>
        <v>100</v>
      </c>
      <c r="C10" s="17">
        <f>IFERROR(_xlfn.MAXIFS('Marks Entry'!H$7:H$66,'Marks Entry'!$A$7:$A$66,"&lt;&gt;"),"")</f>
        <v>99</v>
      </c>
      <c r="D10" s="17">
        <f>IFERROR(_xlfn.MINIFS('Marks Entry'!H$7:H$66,'Marks Entry'!$A$7:$A$66,"&lt;&gt;"),"")</f>
        <v>95</v>
      </c>
      <c r="E10" s="17">
        <f>IFERROR(ROUND(AVERAGEIFS('Marks Entry'!H$7:H$66,'Marks Entry'!$A$7:$A$66,"&lt;&gt;"),2),"")</f>
        <v>97</v>
      </c>
      <c r="F10" s="17">
        <f>COUNTIFS('Marks Entry'!$A$7:$A$66,"&lt;&gt;",'Marks Entry'!H$7:H$66,"&gt;="&amp;Settings!$C$16)</f>
        <v>2</v>
      </c>
      <c r="G10" s="17">
        <f>COUNTIFS('Marks Entry'!$A$7:$A$66,"&lt;&gt;",'Marks Entry'!H$7:H$66,"&lt;"&amp;Settings!$C$16)</f>
        <v>0</v>
      </c>
      <c r="H10" s="24">
        <f t="shared" si="0"/>
        <v>100</v>
      </c>
    </row>
    <row r="11" spans="1:8" x14ac:dyDescent="0.25">
      <c r="A11" s="17" t="str">
        <f>'Marks Entry'!I$6</f>
        <v/>
      </c>
      <c r="B11" s="17" t="str">
        <f>IF('Marks Entry'!I$6="","",'Marks Entry'!I$4)</f>
        <v/>
      </c>
      <c r="C11" s="17">
        <f>IFERROR(_xlfn.MAXIFS('Marks Entry'!I$7:I$66,'Marks Entry'!$A$7:$A$66,"&lt;&gt;"),"")</f>
        <v>0</v>
      </c>
      <c r="D11" s="17">
        <f>IFERROR(_xlfn.MINIFS('Marks Entry'!I$7:I$66,'Marks Entry'!$A$7:$A$66,"&lt;&gt;"),"")</f>
        <v>0</v>
      </c>
      <c r="E11" s="17" t="str">
        <f>IFERROR(ROUND(AVERAGEIFS('Marks Entry'!I$7:I$66,'Marks Entry'!$A$7:$A$66,"&lt;&gt;"),2),"")</f>
        <v/>
      </c>
      <c r="F11" s="17">
        <f>COUNTIFS('Marks Entry'!$A$7:$A$66,"&lt;&gt;",'Marks Entry'!I$7:I$66,"&gt;="&amp;Settings!$C$17)</f>
        <v>0</v>
      </c>
      <c r="G11" s="17">
        <f>COUNTIFS('Marks Entry'!$A$7:$A$66,"&lt;&gt;",'Marks Entry'!I$7:I$66,"&lt;"&amp;Settings!$C$17)</f>
        <v>0</v>
      </c>
      <c r="H11" s="24" t="str">
        <f t="shared" si="0"/>
        <v/>
      </c>
    </row>
    <row r="12" spans="1:8" x14ac:dyDescent="0.25">
      <c r="A12" s="17" t="str">
        <f>'Marks Entry'!J$6</f>
        <v/>
      </c>
      <c r="B12" s="17" t="str">
        <f>IF('Marks Entry'!J$6="","",'Marks Entry'!J$4)</f>
        <v/>
      </c>
      <c r="C12" s="17">
        <f>IFERROR(_xlfn.MAXIFS('Marks Entry'!J$7:J$66,'Marks Entry'!$A$7:$A$66,"&lt;&gt;"),"")</f>
        <v>0</v>
      </c>
      <c r="D12" s="17">
        <f>IFERROR(_xlfn.MINIFS('Marks Entry'!J$7:J$66,'Marks Entry'!$A$7:$A$66,"&lt;&gt;"),"")</f>
        <v>0</v>
      </c>
      <c r="E12" s="17" t="str">
        <f>IFERROR(ROUND(AVERAGEIFS('Marks Entry'!J$7:J$66,'Marks Entry'!$A$7:$A$66,"&lt;&gt;"),2),"")</f>
        <v/>
      </c>
      <c r="F12" s="17">
        <f>COUNTIFS('Marks Entry'!$A$7:$A$66,"&lt;&gt;",'Marks Entry'!J$7:J$66,"&gt;="&amp;Settings!$C$18)</f>
        <v>0</v>
      </c>
      <c r="G12" s="17">
        <f>COUNTIFS('Marks Entry'!$A$7:$A$66,"&lt;&gt;",'Marks Entry'!J$7:J$66,"&lt;"&amp;Settings!$C$18)</f>
        <v>0</v>
      </c>
      <c r="H12" s="24" t="str">
        <f t="shared" si="0"/>
        <v/>
      </c>
    </row>
  </sheetData>
  <mergeCells count="2">
    <mergeCell ref="A1:H1"/>
    <mergeCell ref="A2:H2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"/>
  <sheetViews>
    <sheetView showGridLines="0" topLeftCell="A4" zoomScaleNormal="100" workbookViewId="0">
      <selection activeCell="B6" sqref="B6"/>
    </sheetView>
  </sheetViews>
  <sheetFormatPr defaultColWidth="8.7109375" defaultRowHeight="15" x14ac:dyDescent="0.25"/>
  <cols>
    <col min="1" max="1" width="20" customWidth="1"/>
    <col min="2" max="2" width="14" customWidth="1"/>
    <col min="3" max="3" width="15" customWidth="1"/>
    <col min="4" max="4" width="12" customWidth="1"/>
    <col min="5" max="6" width="10" customWidth="1"/>
  </cols>
  <sheetData>
    <row r="1" spans="1:6" ht="23.25" x14ac:dyDescent="0.35">
      <c r="A1" s="5" t="str">
        <f>Settings!$B$4</f>
        <v>Sunrise Public School</v>
      </c>
      <c r="B1" s="5"/>
      <c r="C1" s="5"/>
      <c r="D1" s="5"/>
      <c r="E1" s="5"/>
      <c r="F1" s="5"/>
    </row>
    <row r="2" spans="1:6" x14ac:dyDescent="0.25">
      <c r="A2" s="4" t="str">
        <f>Settings!$B$7&amp;"  |  "&amp;Settings!$B$5&amp;"  |  "&amp;Settings!$B$6</f>
        <v>Term 1 Examination  |  2026-27  |  Grade 8 - A</v>
      </c>
      <c r="B2" s="4"/>
      <c r="C2" s="4"/>
      <c r="D2" s="4"/>
      <c r="E2" s="4"/>
      <c r="F2" s="4"/>
    </row>
    <row r="3" spans="1:6" ht="21.75" customHeight="1" x14ac:dyDescent="0.25">
      <c r="A3" s="3" t="s">
        <v>104</v>
      </c>
      <c r="B3" s="3"/>
      <c r="C3" s="3"/>
      <c r="D3" s="3"/>
      <c r="E3" s="3"/>
      <c r="F3" s="3"/>
    </row>
    <row r="5" spans="1:6" ht="15.75" x14ac:dyDescent="0.25">
      <c r="A5" s="14" t="s">
        <v>105</v>
      </c>
      <c r="B5" s="25">
        <v>2</v>
      </c>
      <c r="D5" s="14" t="s">
        <v>106</v>
      </c>
      <c r="E5" s="2" t="str">
        <f>IFERROR(INDEX('Student Master'!$B:$B,MATCH($B$5,'Student Master'!$A:$A,0)),"Not found")</f>
        <v>Anu Mohit</v>
      </c>
      <c r="F5" s="2"/>
    </row>
    <row r="6" spans="1:6" x14ac:dyDescent="0.25">
      <c r="A6" s="14" t="s">
        <v>107</v>
      </c>
      <c r="B6" t="str">
        <f>IFERROR(INDEX('Student Master'!$C:$C,MATCH($B$5,'Student Master'!$A:$A,0)),"")</f>
        <v>F</v>
      </c>
      <c r="D6" s="14" t="s">
        <v>108</v>
      </c>
      <c r="E6" s="1">
        <f>IFERROR(INDEX('Student Master'!$D:$D,MATCH($B$5,'Student Master'!$A:$A,0)),"")</f>
        <v>41039</v>
      </c>
      <c r="F6" s="1"/>
    </row>
    <row r="8" spans="1:6" ht="30" x14ac:dyDescent="0.25">
      <c r="A8" s="19" t="s">
        <v>47</v>
      </c>
      <c r="B8" s="19" t="s">
        <v>60</v>
      </c>
      <c r="C8" s="19" t="s">
        <v>109</v>
      </c>
      <c r="D8" s="19" t="s">
        <v>61</v>
      </c>
      <c r="E8" s="19" t="s">
        <v>97</v>
      </c>
    </row>
    <row r="9" spans="1:6" x14ac:dyDescent="0.25">
      <c r="A9" s="26" t="str">
        <f>'Marks Entry'!C$6</f>
        <v>English</v>
      </c>
      <c r="B9" s="26">
        <f>IF('Marks Entry'!C$6="","",'Marks Entry'!C$4)</f>
        <v>100</v>
      </c>
      <c r="C9" s="26">
        <f>IF($A9="","",IFERROR(INDEX('Marks Entry'!C:C,MATCH($B$5,'Marks Entry'!$A:$A,0)),""))</f>
        <v>90</v>
      </c>
      <c r="D9" s="26">
        <f>IF($A9="","",'Marks Entry'!C$5)</f>
        <v>33</v>
      </c>
      <c r="E9" s="26" t="str">
        <f t="shared" ref="E9:E16" si="0">IF(OR($A9="",C9=""),"",IF(C9&gt;=D9,"Pass","Fail"))</f>
        <v>Pass</v>
      </c>
    </row>
    <row r="10" spans="1:6" x14ac:dyDescent="0.25">
      <c r="A10" s="26" t="str">
        <f>'Marks Entry'!D$6</f>
        <v>Mathematics</v>
      </c>
      <c r="B10" s="26">
        <f>IF('Marks Entry'!D$6="","",'Marks Entry'!D$4)</f>
        <v>100</v>
      </c>
      <c r="C10" s="26">
        <f>IF($A10="","",IFERROR(INDEX('Marks Entry'!D:D,MATCH($B$5,'Marks Entry'!$A:$A,0)),""))</f>
        <v>94</v>
      </c>
      <c r="D10" s="26">
        <f>IF($A10="","",'Marks Entry'!D$5)</f>
        <v>33</v>
      </c>
      <c r="E10" s="26" t="str">
        <f t="shared" si="0"/>
        <v>Pass</v>
      </c>
    </row>
    <row r="11" spans="1:6" x14ac:dyDescent="0.25">
      <c r="A11" s="26" t="str">
        <f>'Marks Entry'!E$6</f>
        <v>Science</v>
      </c>
      <c r="B11" s="26">
        <f>IF('Marks Entry'!E$6="","",'Marks Entry'!E$4)</f>
        <v>100</v>
      </c>
      <c r="C11" s="26">
        <f>IF($A11="","",IFERROR(INDEX('Marks Entry'!E:E,MATCH($B$5,'Marks Entry'!$A:$A,0)),""))</f>
        <v>93</v>
      </c>
      <c r="D11" s="26">
        <f>IF($A11="","",'Marks Entry'!E$5)</f>
        <v>33</v>
      </c>
      <c r="E11" s="26" t="str">
        <f t="shared" si="0"/>
        <v>Pass</v>
      </c>
    </row>
    <row r="12" spans="1:6" x14ac:dyDescent="0.25">
      <c r="A12" s="26" t="str">
        <f>'Marks Entry'!F$6</f>
        <v>Social Science</v>
      </c>
      <c r="B12" s="26">
        <f>IF('Marks Entry'!F$6="","",'Marks Entry'!F$4)</f>
        <v>100</v>
      </c>
      <c r="C12" s="26">
        <f>IF($A12="","",IFERROR(INDEX('Marks Entry'!F:F,MATCH($B$5,'Marks Entry'!$A:$A,0)),""))</f>
        <v>92</v>
      </c>
      <c r="D12" s="26">
        <f>IF($A12="","",'Marks Entry'!F$5)</f>
        <v>33</v>
      </c>
      <c r="E12" s="26" t="str">
        <f t="shared" si="0"/>
        <v>Pass</v>
      </c>
    </row>
    <row r="13" spans="1:6" x14ac:dyDescent="0.25">
      <c r="A13" s="26" t="str">
        <f>'Marks Entry'!G$6</f>
        <v>Second Language</v>
      </c>
      <c r="B13" s="26">
        <f>IF('Marks Entry'!G$6="","",'Marks Entry'!G$4)</f>
        <v>100</v>
      </c>
      <c r="C13" s="26">
        <f>IF($A13="","",IFERROR(INDEX('Marks Entry'!G:G,MATCH($B$5,'Marks Entry'!$A:$A,0)),""))</f>
        <v>96</v>
      </c>
      <c r="D13" s="26">
        <f>IF($A13="","",'Marks Entry'!G$5)</f>
        <v>33</v>
      </c>
      <c r="E13" s="26" t="str">
        <f t="shared" si="0"/>
        <v>Pass</v>
      </c>
    </row>
    <row r="14" spans="1:6" x14ac:dyDescent="0.25">
      <c r="A14" s="26" t="str">
        <f>'Marks Entry'!H$6</f>
        <v>Computer Science</v>
      </c>
      <c r="B14" s="26">
        <f>IF('Marks Entry'!H$6="","",'Marks Entry'!H$4)</f>
        <v>100</v>
      </c>
      <c r="C14" s="26">
        <f>IF($A14="","",IFERROR(INDEX('Marks Entry'!H:H,MATCH($B$5,'Marks Entry'!$A:$A,0)),""))</f>
        <v>99</v>
      </c>
      <c r="D14" s="26">
        <f>IF($A14="","",'Marks Entry'!H$5)</f>
        <v>33</v>
      </c>
      <c r="E14" s="26" t="str">
        <f t="shared" si="0"/>
        <v>Pass</v>
      </c>
    </row>
    <row r="15" spans="1:6" x14ac:dyDescent="0.25">
      <c r="A15" s="26" t="str">
        <f>'Marks Entry'!I$6</f>
        <v/>
      </c>
      <c r="B15" s="26" t="str">
        <f>IF('Marks Entry'!I$6="","",'Marks Entry'!I$4)</f>
        <v/>
      </c>
      <c r="C15" s="26" t="str">
        <f>IF($A15="","",IFERROR(INDEX('Marks Entry'!I:I,MATCH($B$5,'Marks Entry'!$A:$A,0)),""))</f>
        <v/>
      </c>
      <c r="D15" s="26" t="str">
        <f>IF($A15="","",'Marks Entry'!I$5)</f>
        <v/>
      </c>
      <c r="E15" s="26" t="str">
        <f t="shared" si="0"/>
        <v/>
      </c>
    </row>
    <row r="16" spans="1:6" x14ac:dyDescent="0.25">
      <c r="A16" s="26" t="str">
        <f>'Marks Entry'!J$6</f>
        <v/>
      </c>
      <c r="B16" s="26" t="str">
        <f>IF('Marks Entry'!J$6="","",'Marks Entry'!J$4)</f>
        <v/>
      </c>
      <c r="C16" s="26" t="str">
        <f>IF($A16="","",IFERROR(INDEX('Marks Entry'!J:J,MATCH($B$5,'Marks Entry'!$A:$A,0)),""))</f>
        <v/>
      </c>
      <c r="D16" s="26" t="str">
        <f>IF($A16="","",'Marks Entry'!J$5)</f>
        <v/>
      </c>
      <c r="E16" s="26" t="str">
        <f t="shared" si="0"/>
        <v/>
      </c>
    </row>
    <row r="18" spans="1:2" x14ac:dyDescent="0.25">
      <c r="A18" s="14" t="s">
        <v>110</v>
      </c>
      <c r="B18" s="27">
        <f>IFERROR(INDEX('Marks Entry'!$K:$K,MATCH($B$5,'Marks Entry'!$A:$A,0)),"")</f>
        <v>564</v>
      </c>
    </row>
    <row r="19" spans="1:2" x14ac:dyDescent="0.25">
      <c r="A19" s="14" t="s">
        <v>96</v>
      </c>
      <c r="B19" s="28">
        <f>IFERROR(INDEX('Marks Entry'!$L:$L,MATCH($B$5,'Marks Entry'!$A:$A,0)),"")</f>
        <v>94</v>
      </c>
    </row>
    <row r="20" spans="1:2" x14ac:dyDescent="0.25">
      <c r="A20" s="14" t="s">
        <v>111</v>
      </c>
      <c r="B20" s="27" t="str">
        <f>IFERROR(INDEX('Marks Entry'!$M:$M,MATCH($B$5,'Marks Entry'!$A:$A,0)),"")</f>
        <v>A+</v>
      </c>
    </row>
    <row r="21" spans="1:2" x14ac:dyDescent="0.25">
      <c r="A21" s="14" t="s">
        <v>112</v>
      </c>
      <c r="B21" s="27" t="str">
        <f>IFERROR(INDEX('Marks Entry'!$N:$N,MATCH($B$5,'Marks Entry'!$A:$A,0)),"")</f>
        <v>Pass</v>
      </c>
    </row>
    <row r="22" spans="1:2" x14ac:dyDescent="0.25">
      <c r="A22" s="14" t="s">
        <v>113</v>
      </c>
      <c r="B22" s="27">
        <f>IFERROR(INDEX('Marks Entry'!$O:$O,MATCH($B$5,'Marks Entry'!$A:$A,0)),"")</f>
        <v>1</v>
      </c>
    </row>
    <row r="25" spans="1:2" x14ac:dyDescent="0.25">
      <c r="A25" s="29" t="s">
        <v>114</v>
      </c>
    </row>
    <row r="26" spans="1:2" x14ac:dyDescent="0.25">
      <c r="A26" s="29" t="s">
        <v>115</v>
      </c>
    </row>
  </sheetData>
  <mergeCells count="5">
    <mergeCell ref="A1:F1"/>
    <mergeCell ref="A2:F2"/>
    <mergeCell ref="A3:F3"/>
    <mergeCell ref="E5:F5"/>
    <mergeCell ref="E6:F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Dashboard</vt:lpstr>
      <vt:lpstr>Settings</vt:lpstr>
      <vt:lpstr>Student Master</vt:lpstr>
      <vt:lpstr>Marks Entry</vt:lpstr>
      <vt:lpstr>Subject-wise Analysis</vt:lpstr>
      <vt:lpstr>Report 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Administrator</cp:lastModifiedBy>
  <cp:revision>1</cp:revision>
  <dcterms:created xsi:type="dcterms:W3CDTF">2026-08-19T11:13:32Z</dcterms:created>
  <dcterms:modified xsi:type="dcterms:W3CDTF">2026-08-19T11:17:04Z</dcterms:modified>
  <dc:language>en-US</dc:language>
</cp:coreProperties>
</file>